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0" windowWidth="18795" windowHeight="11760"/>
  </bookViews>
  <sheets>
    <sheet name="I Reb 2013" sheetId="1" r:id="rId1"/>
  </sheets>
  <calcPr calcId="145621" calcMode="manual"/>
</workbook>
</file>

<file path=xl/calcChain.xml><?xml version="1.0" encoding="utf-8"?>
<calcChain xmlns="http://schemas.openxmlformats.org/spreadsheetml/2006/main">
  <c r="F189" i="1" l="1"/>
  <c r="F178" i="1" s="1"/>
  <c r="F141" i="1"/>
  <c r="F140" i="1" s="1"/>
  <c r="F107" i="1" s="1"/>
  <c r="F263" i="1"/>
  <c r="F121" i="1" s="1"/>
  <c r="F275" i="1"/>
  <c r="F278" i="1"/>
  <c r="F284" i="1"/>
  <c r="F220" i="1"/>
  <c r="F326" i="1"/>
  <c r="F179" i="1"/>
  <c r="F210" i="1"/>
  <c r="F135" i="1"/>
  <c r="F106" i="1" s="1"/>
  <c r="F145" i="1"/>
  <c r="F292" i="1"/>
  <c r="F291" i="1" s="1"/>
  <c r="E292" i="1"/>
  <c r="E326" i="1"/>
  <c r="E291" i="1" s="1"/>
  <c r="E332" i="1"/>
  <c r="F332" i="1"/>
  <c r="F130" i="1" s="1"/>
  <c r="E336" i="1"/>
  <c r="F336" i="1"/>
  <c r="E338" i="1"/>
  <c r="F338" i="1"/>
  <c r="F113" i="1"/>
  <c r="F173" i="1"/>
  <c r="F114" i="1" s="1"/>
  <c r="F167" i="1"/>
  <c r="F48" i="1"/>
  <c r="F56" i="1" s="1"/>
  <c r="C56" i="1"/>
  <c r="C71" i="1"/>
  <c r="C82" i="1"/>
  <c r="C86" i="1"/>
  <c r="C94" i="1"/>
  <c r="D56" i="1"/>
  <c r="D71" i="1"/>
  <c r="D82" i="1"/>
  <c r="D86" i="1"/>
  <c r="D90" i="1"/>
  <c r="D94" i="1"/>
  <c r="E284" i="1"/>
  <c r="E93" i="1" s="1"/>
  <c r="F281" i="1"/>
  <c r="E281" i="1"/>
  <c r="E278" i="1"/>
  <c r="E275" i="1"/>
  <c r="E274" i="1" s="1"/>
  <c r="F269" i="1"/>
  <c r="F122" i="1" s="1"/>
  <c r="F89" i="1" s="1"/>
  <c r="E269" i="1"/>
  <c r="E263" i="1"/>
  <c r="E262" i="1" s="1"/>
  <c r="E220" i="1"/>
  <c r="E210" i="1"/>
  <c r="E189" i="1"/>
  <c r="E179" i="1"/>
  <c r="E173" i="1"/>
  <c r="E114" i="1" s="1"/>
  <c r="E81" i="1" s="1"/>
  <c r="E167" i="1"/>
  <c r="E112" i="1" s="1"/>
  <c r="E79" i="1" s="1"/>
  <c r="F161" i="1"/>
  <c r="F111" i="1" s="1"/>
  <c r="F78" i="1" s="1"/>
  <c r="E161" i="1"/>
  <c r="E111" i="1" s="1"/>
  <c r="E78" i="1" s="1"/>
  <c r="F155" i="1"/>
  <c r="F109" i="1" s="1"/>
  <c r="F76" i="1" s="1"/>
  <c r="E155" i="1"/>
  <c r="E109" i="1" s="1"/>
  <c r="E76" i="1" s="1"/>
  <c r="F150" i="1"/>
  <c r="F108" i="1" s="1"/>
  <c r="F75" i="1" s="1"/>
  <c r="E150" i="1"/>
  <c r="E108" i="1" s="1"/>
  <c r="E75" i="1" s="1"/>
  <c r="E145" i="1"/>
  <c r="E141" i="1"/>
  <c r="E135" i="1"/>
  <c r="E106" i="1" s="1"/>
  <c r="E132" i="1"/>
  <c r="E102" i="1" s="1"/>
  <c r="F126" i="1"/>
  <c r="E126" i="1"/>
  <c r="E122" i="1"/>
  <c r="E89" i="1" s="1"/>
  <c r="E121" i="1"/>
  <c r="E123" i="1" s="1"/>
  <c r="E113" i="1"/>
  <c r="F112" i="1"/>
  <c r="F79" i="1" s="1"/>
  <c r="F110" i="1"/>
  <c r="F77" i="1" s="1"/>
  <c r="E110" i="1"/>
  <c r="F93" i="1"/>
  <c r="F80" i="1"/>
  <c r="E80" i="1"/>
  <c r="E77" i="1"/>
  <c r="E60" i="1"/>
  <c r="E273" i="1" l="1"/>
  <c r="E92" i="1"/>
  <c r="E94" i="1" s="1"/>
  <c r="E125" i="1"/>
  <c r="E127" i="1" s="1"/>
  <c r="F115" i="1"/>
  <c r="F81" i="1"/>
  <c r="E209" i="1"/>
  <c r="E118" i="1" s="1"/>
  <c r="E85" i="1" s="1"/>
  <c r="F117" i="1"/>
  <c r="F123" i="1"/>
  <c r="E140" i="1"/>
  <c r="E107" i="1" s="1"/>
  <c r="E74" i="1" s="1"/>
  <c r="E178" i="1"/>
  <c r="F274" i="1"/>
  <c r="F125" i="1" s="1"/>
  <c r="F127" i="1" s="1"/>
  <c r="F262" i="1"/>
  <c r="F134" i="1"/>
  <c r="F209" i="1"/>
  <c r="F118" i="1" s="1"/>
  <c r="F85" i="1" s="1"/>
  <c r="F74" i="1"/>
  <c r="F73" i="1"/>
  <c r="F82" i="1" s="1"/>
  <c r="F88" i="1"/>
  <c r="F90" i="1" s="1"/>
  <c r="F335" i="1"/>
  <c r="F290" i="1" s="1"/>
  <c r="E335" i="1"/>
  <c r="F129" i="1"/>
  <c r="E88" i="1"/>
  <c r="E90" i="1" s="1"/>
  <c r="E95" i="1"/>
  <c r="E69" i="1" s="1"/>
  <c r="F131" i="1"/>
  <c r="E73" i="1"/>
  <c r="E290" i="1"/>
  <c r="E117" i="1"/>
  <c r="F100" i="1"/>
  <c r="F67" i="1"/>
  <c r="E100" i="1"/>
  <c r="E67" i="1"/>
  <c r="E101" i="1"/>
  <c r="E68" i="1"/>
  <c r="E82" i="1" l="1"/>
  <c r="E177" i="1"/>
  <c r="E115" i="1"/>
  <c r="F92" i="1"/>
  <c r="F94" i="1" s="1"/>
  <c r="F177" i="1"/>
  <c r="E134" i="1"/>
  <c r="F84" i="1"/>
  <c r="F86" i="1" s="1"/>
  <c r="F119" i="1"/>
  <c r="F273" i="1"/>
  <c r="F101" i="1"/>
  <c r="F68" i="1"/>
  <c r="F65" i="1"/>
  <c r="F98" i="1"/>
  <c r="F132" i="1"/>
  <c r="F102" i="1" s="1"/>
  <c r="F95" i="1" s="1"/>
  <c r="F69" i="1" s="1"/>
  <c r="E119" i="1"/>
  <c r="E84" i="1"/>
  <c r="E86" i="1" s="1"/>
  <c r="E98" i="1" l="1"/>
  <c r="E65" i="1"/>
  <c r="F66" i="1"/>
  <c r="F99" i="1"/>
  <c r="E99" i="1"/>
  <c r="E104" i="1" s="1"/>
  <c r="E66" i="1"/>
  <c r="E71" i="1" s="1"/>
  <c r="F347" i="1"/>
  <c r="F96" i="1"/>
  <c r="F133" i="1"/>
  <c r="F103" i="1"/>
  <c r="F104" i="1"/>
  <c r="F71" i="1"/>
  <c r="F70" i="1"/>
</calcChain>
</file>

<file path=xl/sharedStrings.xml><?xml version="1.0" encoding="utf-8"?>
<sst xmlns="http://schemas.openxmlformats.org/spreadsheetml/2006/main" count="610" uniqueCount="497">
  <si>
    <t xml:space="preserve">    "AGENCIJA ZA VODNO PODRUČJE RIJEKE SAVE"</t>
  </si>
  <si>
    <t xml:space="preserve">                               S  A  R  A  J E  V O</t>
  </si>
  <si>
    <t xml:space="preserve">IZMJEN I DOPUNE PLANA I FINANSIJSKOG PLANA </t>
  </si>
  <si>
    <t xml:space="preserve">"AGENCIJA ZA VODNO PODRUČJE RIJEKE SAVE" SARAJEVO </t>
  </si>
  <si>
    <t>ZA 2013. GODINU</t>
  </si>
  <si>
    <t>SARAJEVO, JULI 2013. GODINA</t>
  </si>
  <si>
    <t xml:space="preserve">IZMJENE I DOPUNE PLANA I FINANSIJSKOG PLANA </t>
  </si>
  <si>
    <t xml:space="preserve">"AGENCIJE ZA VODNO PODRUČJE RIJEKE SAVE" SARAJEVO </t>
  </si>
  <si>
    <t>I -PRIHODI I DRUGA SREDSTVA:</t>
  </si>
  <si>
    <t>Red. broj</t>
  </si>
  <si>
    <t>IZVORI SREDSTAVA</t>
  </si>
  <si>
    <t>OKVIRNI PLAN</t>
  </si>
  <si>
    <t>PLAN</t>
  </si>
  <si>
    <t>IZMJENE I DOPUNE PLANA</t>
  </si>
  <si>
    <t>2013.GODINA</t>
  </si>
  <si>
    <t>2012. GODINA</t>
  </si>
  <si>
    <t>2013. GODINA</t>
  </si>
  <si>
    <t>1.</t>
  </si>
  <si>
    <t>OPĆA VODNA NAKNADA (722529)</t>
  </si>
  <si>
    <t>2.</t>
  </si>
  <si>
    <t>POSEBNE VODNE NAKNADE</t>
  </si>
  <si>
    <t>2.1.</t>
  </si>
  <si>
    <t>Posebna vodna naknada za korištenje površinskih i podzemnih voda (722523, 722524, 722525)</t>
  </si>
  <si>
    <t>2.2.</t>
  </si>
  <si>
    <t>Posebna vodna naknada za korištenje vode za proizvodnju električne energije u hidroelektranama (722526)</t>
  </si>
  <si>
    <t>2.3.</t>
  </si>
  <si>
    <t>Posebna vodna naknada za zaštitu voda od vlasnika transportnih sredstava koja na pogon koriste naftu i naftne derivate (722521)</t>
  </si>
  <si>
    <t>2.4.</t>
  </si>
  <si>
    <t xml:space="preserve">Posebna vodna naknada za zaštitu voda za ispuštanje otpadnih voda, uzgoj ribe, proizvodnju ili uvoz vještačkog đubriva i hemikalija za zaštitu bilja (722522) </t>
  </si>
  <si>
    <t>2.5.</t>
  </si>
  <si>
    <t>Posebna vodna naknada za vađenje materijala iz vodotoka (722527)</t>
  </si>
  <si>
    <t>2.6.</t>
  </si>
  <si>
    <t>Posebne vodne naknade iz prethodnih godina (777776)</t>
  </si>
  <si>
    <t>3.</t>
  </si>
  <si>
    <t>OSTALI IZVORI PRIHODA</t>
  </si>
  <si>
    <t>Ukupno novi vlastiti prihodi (1+2+3):</t>
  </si>
  <si>
    <t>4.</t>
  </si>
  <si>
    <t>VIŠAK PRIHODA NAD RASHODIMA IZ PRETHODNIH GODINA</t>
  </si>
  <si>
    <t>5.</t>
  </si>
  <si>
    <t>PRENESENA NAMJENSKA SREDSTVA BUDŽETA FEDERACIJE BiH</t>
  </si>
  <si>
    <t>6.</t>
  </si>
  <si>
    <t xml:space="preserve">SREDSTVA AMORTIZACIJE </t>
  </si>
  <si>
    <t>SVEUKUPNO (1+2+3+4+5+6):</t>
  </si>
  <si>
    <t xml:space="preserve">                II - PLAN USMJERAVANJA PRIHODA PO NAMJENAMA (RASHODI):</t>
  </si>
  <si>
    <t>STAVKA PLANA</t>
  </si>
  <si>
    <t>NAZIV STAVKE</t>
  </si>
  <si>
    <t>OKVIRNI PLAN 2013. GODINA</t>
  </si>
  <si>
    <t>PLAN 2012. GODINA</t>
  </si>
  <si>
    <t>PLAN 2013. GODINA</t>
  </si>
  <si>
    <t>IZMJENE I DOPUNE PLANA ZA 2013. GODINU</t>
  </si>
  <si>
    <t>A.</t>
  </si>
  <si>
    <t>UPRAVLJANJE VODAMA NA VODNOM PODRUČJU RIJEKE SAVE</t>
  </si>
  <si>
    <t>B.</t>
  </si>
  <si>
    <t>TEKUĆA I INVESTICIONA ULAGANJA U VODNE OBJEKTE</t>
  </si>
  <si>
    <t>C.</t>
  </si>
  <si>
    <t>DRUGI POSLOVI I ZADACI IZ NADLEŽNOSTI AGENCIJE</t>
  </si>
  <si>
    <t>D.</t>
  </si>
  <si>
    <t>TROŠKOVI RADA I POSLOVANJA AGENCIJE</t>
  </si>
  <si>
    <t>E.</t>
  </si>
  <si>
    <t>PRENESENE OBAVEZE IZ PRETHODNE GODINE, NAMJENSKA SREDSTVA BUDŽETA FEDERACIJE BIH I NABAVKA STALNIH SREDSTAVA</t>
  </si>
  <si>
    <t>F.</t>
  </si>
  <si>
    <t>REZERVA</t>
  </si>
  <si>
    <t>UKUPNO (A+B+C+D+E+F):</t>
  </si>
  <si>
    <t>A.1.</t>
  </si>
  <si>
    <t>IZRADA STRATEŠKO-PLANSKE DOKUMENTACIJE</t>
  </si>
  <si>
    <t>A.2.</t>
  </si>
  <si>
    <t>MONITORING VODA</t>
  </si>
  <si>
    <t>A.3.</t>
  </si>
  <si>
    <t>INFORMACIONI SISTEM VODA (ISV)</t>
  </si>
  <si>
    <t>A.4.</t>
  </si>
  <si>
    <t>AKTIVNOSTI UPRAVLJANJA VODAMA</t>
  </si>
  <si>
    <t>A.5.</t>
  </si>
  <si>
    <t>IZDAVANJE VODNIH AKATA</t>
  </si>
  <si>
    <t>A.6.</t>
  </si>
  <si>
    <t>JAVNOST RADA I PODIZANJE JAVNE SVIJESTI O VODI</t>
  </si>
  <si>
    <t>A.7.</t>
  </si>
  <si>
    <t xml:space="preserve">OBAVEZE PO MEĐUNARODNIM KONVENCIJAMA I UGOVORIMA </t>
  </si>
  <si>
    <t>A.8.</t>
  </si>
  <si>
    <t>PRIKUPLJANJE  I KONTROLA OBRAČUNA I PLAĆANJA VODNIH NAKNADA</t>
  </si>
  <si>
    <t>A.9.</t>
  </si>
  <si>
    <t>KONSULTANTSKE USLUGE NA REALIZACIJI POSLOVA AGENCIJE</t>
  </si>
  <si>
    <t>UKUPNO A:</t>
  </si>
  <si>
    <t>B.1.</t>
  </si>
  <si>
    <t>ZAŠTITNI VODNI OBJEKTI U VLASNIŠTVU FEDERACIJE BiH</t>
  </si>
  <si>
    <t>B.2.</t>
  </si>
  <si>
    <t>PREVENTIVNE AKTIVNOSTI I RADOVI ODBRANE OD POPLAVA NA POVRŠINSKIM VODAMA I KATEGORIJE</t>
  </si>
  <si>
    <t>UKUPNO B:</t>
  </si>
  <si>
    <t>C.1.</t>
  </si>
  <si>
    <t>IMPLEMENTACIJA PROJEKATA KOJI SE FINANSIRAJU IZ KREDITNIH I DONATORSKIH SREDSTAVA, BUDŽETA FEDERACIJE BiH itd I PREKOGRANIČNA SARADNJA</t>
  </si>
  <si>
    <t>C.2.</t>
  </si>
  <si>
    <t>OSTALI POSLOVI I ZADACI AGENCIJE</t>
  </si>
  <si>
    <t>UKUPNO C:</t>
  </si>
  <si>
    <t>D.1.</t>
  </si>
  <si>
    <t>BRUTO PLATE I TROŠKOVI POSLOVANJA AGENCIJE</t>
  </si>
  <si>
    <t>D.2.</t>
  </si>
  <si>
    <t>OSTALI RASHODI RADA I POSLOVANJA AGENCIJE</t>
  </si>
  <si>
    <t>UKUPNO D:</t>
  </si>
  <si>
    <t>PRENESENE OBAVEZE IZ PRETHODNE GODINE,NAMJENSKA SREDSTVA BUDŽETA FEDERACIJE BIH I NABAVKA STALNIH SREDSTAVA</t>
  </si>
  <si>
    <t>IMPLEMENTACIJA PROJEKATA KOJI SE FINANSIRAJU IZ KREDITNIH I DONATORSKIH SREDSTAVA, BUDŽETA FEDERACIJE BiH itd.</t>
  </si>
  <si>
    <t>E.1.</t>
  </si>
  <si>
    <t>PRENESENI UGOVORENI I NOVI RADOVI KOJI SE FINANSIRAJU IZ VIŠKA PRIHODA NAD RASHODIMA</t>
  </si>
  <si>
    <t>E.2.</t>
  </si>
  <si>
    <t>NAMJENSKA SREDSTVA BUDŽETA FEDERACIJE BiH</t>
  </si>
  <si>
    <t>E.3.</t>
  </si>
  <si>
    <t>NABAVKA STALNIH SREDSTAVA U 2013. GODINI</t>
  </si>
  <si>
    <t>UKUPNO E:</t>
  </si>
  <si>
    <t>A.1.1.</t>
  </si>
  <si>
    <t>Studija integralnog upravljanja vodnim resursima u slivu rijeke Bosne</t>
  </si>
  <si>
    <t>A.1.2.</t>
  </si>
  <si>
    <t>Analiza pritisaka i uticaja, procjena rizika podzemnih voda</t>
  </si>
  <si>
    <t xml:space="preserve">A.1.3. </t>
  </si>
  <si>
    <t>Izrada elaborata određivanja granica vodnog dobra uz vodotoke I kategorije (Krivaja, Klokot, Bosna, Spreča, Unac, Una)</t>
  </si>
  <si>
    <t>A.2.1.</t>
  </si>
  <si>
    <t>Automatski hidrološki monitoring sistem na vodnom području rijeke Save u FBiH</t>
  </si>
  <si>
    <t>A.2.1.1.</t>
  </si>
  <si>
    <t>Tehničko održavanje sistema</t>
  </si>
  <si>
    <t>A.2.1.2.</t>
  </si>
  <si>
    <t>Tehničko unaprijeđenje rada sistema</t>
  </si>
  <si>
    <t>A.2.2.</t>
  </si>
  <si>
    <t>Hidrometrijski radovi</t>
  </si>
  <si>
    <t>A.2.2.1.</t>
  </si>
  <si>
    <t>Hidrometrijska mjerenja za potrebe AVP Sava sa obnovom vodomjernih letvi</t>
  </si>
  <si>
    <t>A.2.2.2.</t>
  </si>
  <si>
    <t xml:space="preserve">Dnevno osmatranje vodostaja -osmatrači </t>
  </si>
  <si>
    <t>A.2.3.</t>
  </si>
  <si>
    <t>Uspostava monitoringa podzemnih voda u podslivu rijeke Bosne, FBiH</t>
  </si>
  <si>
    <t>A.2.4.</t>
  </si>
  <si>
    <t xml:space="preserve">Intervencije po incidentnim zagađenjima </t>
  </si>
  <si>
    <t xml:space="preserve">A.3. </t>
  </si>
  <si>
    <t>A.3.1.</t>
  </si>
  <si>
    <t xml:space="preserve">Održavanje Informacionog sistema voda u Agenciji </t>
  </si>
  <si>
    <t>A.3.2.</t>
  </si>
  <si>
    <t>Dopuna Modela baze podataka ISV-a- MODUL 3- Karakterizacijski modul</t>
  </si>
  <si>
    <t>A.3.3.</t>
  </si>
  <si>
    <t xml:space="preserve">Prikupljanje, sistematizacija i unošenje podataka u ISV - Popuna prostorne baze podataka AVP Sava </t>
  </si>
  <si>
    <t>A.3.4.</t>
  </si>
  <si>
    <t>Licenciranje postojećih softverskih paketa (Windows, Office)</t>
  </si>
  <si>
    <t>A.4.1.</t>
  </si>
  <si>
    <t>Izrada hidrodinamičkog modela i mapa rizika od poplava za poplavna područja na slivu rijeke Une: Bihać i Bosanska Krupa</t>
  </si>
  <si>
    <t>A.4.2.</t>
  </si>
  <si>
    <t>Izrada internog akta prema Pravilniku o ISV-u (detaljan sadržaj ISV-a, način dodjele ovlaštenja za pristup, unos i kontrola kvalitete podataka u ISV-u)</t>
  </si>
  <si>
    <t>A.4.3.</t>
  </si>
  <si>
    <t>Podrška izradi katastra podzemnih voda na teritoriji FBiH- vode namjenjene za piće</t>
  </si>
  <si>
    <t>A.4.4.</t>
  </si>
  <si>
    <t>Izrada hidrodinamičkog modela i mapa rizika od poplava na poplavnom području rijeke Usore FBiH</t>
  </si>
  <si>
    <t>A.6.1.</t>
  </si>
  <si>
    <t>Izdavanje časopisa "Voda i mi"</t>
  </si>
  <si>
    <t>A.6.2.</t>
  </si>
  <si>
    <t>Obilježavanje Svjetskog dana voda</t>
  </si>
  <si>
    <t>A.6.3.</t>
  </si>
  <si>
    <t>Održavanje i razvoj internet portala Agencije, obezbjeđenje hostinga mail resursa, usluge razvoja internet tehnologija</t>
  </si>
  <si>
    <t>A.6.4.</t>
  </si>
  <si>
    <t>Prezentacija projekata i aktivnosti sektora voda u medijima</t>
  </si>
  <si>
    <t>A.6.5.</t>
  </si>
  <si>
    <t xml:space="preserve">Ostali programi podizanja javne svijesti </t>
  </si>
  <si>
    <t xml:space="preserve">A.7. </t>
  </si>
  <si>
    <t>OBAVEZE PO MEĐUNARODNIM KONVENCIJAMA I UGOVORIMA</t>
  </si>
  <si>
    <t>A.7.1.</t>
  </si>
  <si>
    <t>Konvencija o zaštiti rijeke Dunav</t>
  </si>
  <si>
    <t>A.7.2.</t>
  </si>
  <si>
    <t>Okvirni sporazum o slivu rijeke Save</t>
  </si>
  <si>
    <t>A.7.3.</t>
  </si>
  <si>
    <t>Sporazumi, ugovori, konvencije i drugi projekti</t>
  </si>
  <si>
    <t>A.7.4.</t>
  </si>
  <si>
    <t>Otplata investicionih kredita</t>
  </si>
  <si>
    <t xml:space="preserve">A.8. </t>
  </si>
  <si>
    <t>PRIKUPLJANJE I KONTROLA OBRAČUNA I PLAĆANJA VODNIH NAKNADA</t>
  </si>
  <si>
    <t>A.9.1.</t>
  </si>
  <si>
    <t>Priprema podzakonskih akata, programa radova, stručnih mišljenja, elaborata itd)</t>
  </si>
  <si>
    <t>A.9.2.</t>
  </si>
  <si>
    <t>Revizija tehničke dokumentacije</t>
  </si>
  <si>
    <t>A.9.3.</t>
  </si>
  <si>
    <t>Stručni nadzor na realizaciji projekata AVP Sava</t>
  </si>
  <si>
    <t>B.1.1</t>
  </si>
  <si>
    <t>Troškovi pripreme i tekućeg održavanja objekata u vlasništvu FBiH</t>
  </si>
  <si>
    <t>B.1.1.1.</t>
  </si>
  <si>
    <t xml:space="preserve">Tekuće održavanje zaštitnih vodnih objekata na području Srednje Posavine </t>
  </si>
  <si>
    <t>B.1.1.2.</t>
  </si>
  <si>
    <t xml:space="preserve">Tekuće održavanje zaštitnih vodnih objekata na području Odžačke Posavine </t>
  </si>
  <si>
    <t>B.1.1.3.</t>
  </si>
  <si>
    <t>Tekuće održavanje zaštitnog vodnog objekta CS Đurići - Vučilovac na području Brčko distrikta (zajedno sa RS i Brčko distriktom)</t>
  </si>
  <si>
    <t>B.1.1.4.</t>
  </si>
  <si>
    <t>Tehničko osmatranje brana i akumulacija Hazna i Vidara u Gradačcu</t>
  </si>
  <si>
    <t>B.1.1.5.</t>
  </si>
  <si>
    <t>Tehnička zaštita objekata sistema odbrane od poplava</t>
  </si>
  <si>
    <t>B.1.1.6.</t>
  </si>
  <si>
    <t>Ostali troškovi na objektima u vlasništvu FBiH (električna energija, telefon,  i dr..)</t>
  </si>
  <si>
    <t>B.1.1.7.</t>
  </si>
  <si>
    <t>Troškovi odbrane od poplava na područjima koja su u nadležnosti Agencije</t>
  </si>
  <si>
    <t>B.1.1.8.</t>
  </si>
  <si>
    <t>Sanacije i aktivnosti na otklanjanju poslijedica od štetnog djelovanja voda na objektima u vlasništvu FBiH</t>
  </si>
  <si>
    <t>B.1.1.9.</t>
  </si>
  <si>
    <t>Hitne intervencije na objektima u vlasništvu FBiH</t>
  </si>
  <si>
    <t>B.1.2.</t>
  </si>
  <si>
    <t>Troškovi investicionog održavanja objekata u vlasništvu FBiH</t>
  </si>
  <si>
    <t>B.1.2.1.</t>
  </si>
  <si>
    <t>B.1.2.2.</t>
  </si>
  <si>
    <t>Rekonstrukcija savskog odbrambenog nasipa na poplavnom području Odžačka Posavina, dionioca Prud-gravitacioni ispust (km 0+000 do km 3+000)</t>
  </si>
  <si>
    <t>B.1.2.3.</t>
  </si>
  <si>
    <t>Remont  pumpi u CS Zorice I (P1) i CS Zorice II (P1), opština Odžak</t>
  </si>
  <si>
    <t>B.1.2.4.</t>
  </si>
  <si>
    <t>Izrada projektne dokumentacije za sanaciju GOK-a i DOK-a, opština Odžak</t>
  </si>
  <si>
    <t>B.1.2.5.</t>
  </si>
  <si>
    <t>Novelacija projektne dokumentacije rekonstrukcije savskog odbrambenog nasipa na potezu Kopanice-Vidovice, opština Orašje</t>
  </si>
  <si>
    <t>B.1.2.6.</t>
  </si>
  <si>
    <t>Deminiranje dijela savskog odbrambenog nasipa na lokalitetu Vidovice, opština Orašje (zajedno sa ITF-om)</t>
  </si>
  <si>
    <t>B.1.2.7.</t>
  </si>
  <si>
    <t>Geološko-geotehnička opservacija sa istražnim radovima zaštitnih vodnih objekata na području Posavskog kantona za izradu prijedloga stabilizacionih radova</t>
  </si>
  <si>
    <t>B.1.2.8.</t>
  </si>
  <si>
    <t>Izrada grube rešetke na CS Đurići</t>
  </si>
  <si>
    <t>B.1.2.9.</t>
  </si>
  <si>
    <t>Sanacija dovodnih i odvodnog kanala na CS Tolisa</t>
  </si>
  <si>
    <t>B.1.2.10.</t>
  </si>
  <si>
    <t>Sanacija obale rijeke Save u cilju zaštite odbrambenih nasipa, opština Domaljevac-Šamac</t>
  </si>
  <si>
    <t>B.1.2.11.</t>
  </si>
  <si>
    <t>Osiguranje ruševnih obala rijeke Bosne - izgradnja napera, opština Odžak</t>
  </si>
  <si>
    <t>B.1.2.12.</t>
  </si>
  <si>
    <t>Aktivnosti na izgradnji COP-a Orašje</t>
  </si>
  <si>
    <t>B.1.2.13.</t>
  </si>
  <si>
    <t>Sanacija parapetnog AB zida u dužini 70 m, opština Domaljevac</t>
  </si>
  <si>
    <t>B.1.2.14.</t>
  </si>
  <si>
    <t>Izrada rampi (brklji) na nasipima, Srednja Posavina</t>
  </si>
  <si>
    <t>B.1.2.15.</t>
  </si>
  <si>
    <t>Ispitivanje funkcionalnosti crpnih agregata na CS Svilaj i Cs Zorice za vrijeme njihovog pogona</t>
  </si>
  <si>
    <t>B.1.2.16.</t>
  </si>
  <si>
    <t>Sanaciji čuvarske kuće Tolisa</t>
  </si>
  <si>
    <t xml:space="preserve">Opremanje čuvarskih kuća u vlasništvu Federacije BiH </t>
  </si>
  <si>
    <t xml:space="preserve">B.2. </t>
  </si>
  <si>
    <t>B.2.1.</t>
  </si>
  <si>
    <t>Izrada projektne dokumentacije</t>
  </si>
  <si>
    <t>B.2.1.1.</t>
  </si>
  <si>
    <t>Idejni projekat uređenja korita rijeke Spreče (sa AVORS Save)</t>
  </si>
  <si>
    <t>B.2.1.2.</t>
  </si>
  <si>
    <t>Glavni projekat uređenja korita rijeke Bosne na ušću Ljubinje, Vogošća</t>
  </si>
  <si>
    <t>B.2.1.3.</t>
  </si>
  <si>
    <t xml:space="preserve">Glavni projekat uređenja korita rijeke Bosne od mosta u Svrakama do Malešićkog mosta </t>
  </si>
  <si>
    <t>B.2.1.4.</t>
  </si>
  <si>
    <t>Glavni projekat obaloutvrde na lijevoj obali Drine od ušća Kosove do ušća Koline, Foča-  Ustikolina</t>
  </si>
  <si>
    <t>B.2.1.5.</t>
  </si>
  <si>
    <t>Izrada elaborata za radove na obezbjeđenju proticajnih profila na vodotocima I kategorije</t>
  </si>
  <si>
    <t>B.2.1.6.</t>
  </si>
  <si>
    <t>B.2.1.7.</t>
  </si>
  <si>
    <t>B.2.2.</t>
  </si>
  <si>
    <t>Preventivni radovi na odbrani od poplava</t>
  </si>
  <si>
    <t>B.2.2.1.</t>
  </si>
  <si>
    <t>Uređenje korita rijeke Usore,poduzetnička zona Žabljak, opština Usora</t>
  </si>
  <si>
    <t>B.2.2.2.</t>
  </si>
  <si>
    <t>Zaštita obale na rijeci Sani, naselja Donji Dubočani i Zgon, opština Ključ</t>
  </si>
  <si>
    <t>B.2.2.3.</t>
  </si>
  <si>
    <t>Izgradnja obaloutvrde na lijevoj obali rijeke Drine, uzvodno od ušća Koline</t>
  </si>
  <si>
    <t>B.2.2.4.</t>
  </si>
  <si>
    <t>Uređenje korita rijeke Vrbas uzvodno od stacionaže km 0+252 , Gornji Vakuf</t>
  </si>
  <si>
    <t>B.2.2.5.</t>
  </si>
  <si>
    <t>Uređenje korita rijeke Vrbas u naseljima Voljevac i Boljkovac, Gornji Vakuf</t>
  </si>
  <si>
    <t>B.2.2.6.</t>
  </si>
  <si>
    <t>Uređenje desne obale rijeke Une u gradskoj zoni, Bihać</t>
  </si>
  <si>
    <t>B.2.2.7.</t>
  </si>
  <si>
    <t>Izgradnja obaloutvrde u Begovom Hanu (dužine 250 m), Žepče</t>
  </si>
  <si>
    <t>B.2.2.8.</t>
  </si>
  <si>
    <t>B.2.2.9.</t>
  </si>
  <si>
    <t>Zaštita lijeve obale rijeke Klokot, Bihać</t>
  </si>
  <si>
    <t>B.2.2.10.</t>
  </si>
  <si>
    <t>Zaštita od poplava rijeke Une naselja Drenova Glavica, Bosanska Krupa</t>
  </si>
  <si>
    <t>B.2.2.11.</t>
  </si>
  <si>
    <t>Uređenje korita rijeke Željeznice uzvodno od Ratnog mosta u MZ Butmir prema naselju Vojkovići</t>
  </si>
  <si>
    <t>B.2.2.12.</t>
  </si>
  <si>
    <t>Uređenje lijeve obale rijeke Bosne u Visokom, km 0+096 - 0+160  (zaštita kolektora)</t>
  </si>
  <si>
    <t>B.2.2.13.</t>
  </si>
  <si>
    <t>Odstranjivanje  naplavina iz rijeke Bosne uzvodno od betonskog mosta u Visokom</t>
  </si>
  <si>
    <t>B.2.2.14.</t>
  </si>
  <si>
    <t>Odstranjivanje naplavina u cilju povećanja proticajnog profila korita rijeke Bosne od Rajlovačkog mosta do Malešićkog mosta</t>
  </si>
  <si>
    <t>B.2.2.15.</t>
  </si>
  <si>
    <t>Uređenje korita rijeke Spreče nizvodno od stacionaže 1+800 (uz učešće kantona 50%), opština Lukavac</t>
  </si>
  <si>
    <t>B.2.2.16.</t>
  </si>
  <si>
    <t>Uređenje korita rijeke Spreče u MZ Klokotnica, lokalitet Samarić, Doboj-Istok</t>
  </si>
  <si>
    <t>B.2.2.17.</t>
  </si>
  <si>
    <t>Uređenje korita rijeke Spreče , Gračanica</t>
  </si>
  <si>
    <t>B.2.2.18.</t>
  </si>
  <si>
    <t>Obezbjeđenje proticajnog profila korita rijeke Spreče na području FBiH</t>
  </si>
  <si>
    <t>B.2.2.19.</t>
  </si>
  <si>
    <t>Uređenje Usore u naselju Kaloševići, Tešanj</t>
  </si>
  <si>
    <t>B.2.2.20.</t>
  </si>
  <si>
    <t>Uređenje korita rijeke Bosne uzvodno od mosta Alije Izedbegovića, Kakanj</t>
  </si>
  <si>
    <t>B.2.2.21.</t>
  </si>
  <si>
    <t>Čišćenje korita rijeke Bosne na ušću Babine rijeke, Zenica</t>
  </si>
  <si>
    <t>B.2.2.22.</t>
  </si>
  <si>
    <t>B.2.2.23.</t>
  </si>
  <si>
    <t>Izgradnja obaloutvrde na desnoj obali rijeke Bosne na dionici u Starom gradu, Maglaj</t>
  </si>
  <si>
    <t>B.2.2.24.</t>
  </si>
  <si>
    <t>Sanacija obala rijeke Krivaje, opština Olovo</t>
  </si>
  <si>
    <t>B.2.2.25.</t>
  </si>
  <si>
    <t>B.2.2.26.</t>
  </si>
  <si>
    <t>Povećanje proticajnog profila i zaštita obale rijeke Sanice u naselju Donji Budelj i Biljansko Polje, Ključ MZ Biljani</t>
  </si>
  <si>
    <t>B.2.2.27.</t>
  </si>
  <si>
    <t>Čišćenje korita rijeke Željeznice u naselju Otes, Ilidža</t>
  </si>
  <si>
    <t>B.2.2.28.</t>
  </si>
  <si>
    <t>Zaštita obale rijeke Une u naselju Srbljani, opština Bihać</t>
  </si>
  <si>
    <t>B.2.2.29.</t>
  </si>
  <si>
    <t>B.2.2.30.</t>
  </si>
  <si>
    <t>Čišćenje i uređenje korita rijeke Bosne na ušću rijeke Misoče, opština Ilijaš</t>
  </si>
  <si>
    <t>B.2.2.31.</t>
  </si>
  <si>
    <t>Održavanje zaštitnih vodoprivrednih objekata</t>
  </si>
  <si>
    <t>B.2.2.32.</t>
  </si>
  <si>
    <t>Sanacije i aktivnosti na otklanjanju poslijedica od štetnog djelovanja voda na vodotocima I kategorije</t>
  </si>
  <si>
    <t>B.2.2.33.</t>
  </si>
  <si>
    <t>Hitne intervencije</t>
  </si>
  <si>
    <t>B.2.2.34.</t>
  </si>
  <si>
    <t>B.2.2.35.</t>
  </si>
  <si>
    <t>B.2.2.36.</t>
  </si>
  <si>
    <t>B.2.2.37.</t>
  </si>
  <si>
    <t>Uređenje lijeve obale rijeke Bosne na lokalitetu Kosova, općina Maglaj</t>
  </si>
  <si>
    <t>B.2.2.38.</t>
  </si>
  <si>
    <t>B.2.2.39.</t>
  </si>
  <si>
    <t>B.2.2.40.</t>
  </si>
  <si>
    <t>Uređenje korita rijeke Bosne na ušću Vogošće</t>
  </si>
  <si>
    <t>B.2.2.41.</t>
  </si>
  <si>
    <t>DRUGI POSLOVI I ZADACI U NADLEŽNOSTI AGENCIJE</t>
  </si>
  <si>
    <t>IMPLEMENTACIJA PROJEKATA KOJI SE FINANSIRAJU IZ KREDITNIH I DONATORSKIH SREDSTAVA, BUDŽETA FBiH i DR.</t>
  </si>
  <si>
    <t>C.1.1.</t>
  </si>
  <si>
    <t>Plan upravljanja vodama na slivu rijeke Save- IPA 2011</t>
  </si>
  <si>
    <t>C.1.2.</t>
  </si>
  <si>
    <t>Regulacija rijeke Bosne u Sarajevskom polju- IPA 2011</t>
  </si>
  <si>
    <t>C.1.3.</t>
  </si>
  <si>
    <t>Plan upravljanja vodama na slivu rijeke Drine - WB IDA</t>
  </si>
  <si>
    <t>C.1.4.</t>
  </si>
  <si>
    <t xml:space="preserve">Glavni projekat uređenja vodotoka u BP kantonu - učešće u realizaciji projekta SB </t>
  </si>
  <si>
    <t>C.1.5.</t>
  </si>
  <si>
    <t>Ostali projekti koji se implementiraju iz kreditnih i donatorskih sredstava</t>
  </si>
  <si>
    <t xml:space="preserve">C.2. </t>
  </si>
  <si>
    <t xml:space="preserve">OSTALI POSLOVI I ZADACI AGENCIJE </t>
  </si>
  <si>
    <t>C.2.1.</t>
  </si>
  <si>
    <t>Naučno istraživački projekti iz sektora voda</t>
  </si>
  <si>
    <t>C.2.2.</t>
  </si>
  <si>
    <t>Stipendiranje studenata</t>
  </si>
  <si>
    <t>C.2.3.</t>
  </si>
  <si>
    <t>Stručno usavršavanje zaposlenika (školovanje, seminari, studijska putovanja i dr.)</t>
  </si>
  <si>
    <t>D.1.1.</t>
  </si>
  <si>
    <t>Troškovi rada i poslovanja središta Agencije</t>
  </si>
  <si>
    <t>D.1.1.1.</t>
  </si>
  <si>
    <t xml:space="preserve">Bruto plate i naknade plate </t>
  </si>
  <si>
    <t>D.1.1.2.</t>
  </si>
  <si>
    <t>Troškovi poslovanja</t>
  </si>
  <si>
    <t>D.1.2.</t>
  </si>
  <si>
    <t>Troškovi rada vodoprivredne laboratorije</t>
  </si>
  <si>
    <t>D.1.2.1.</t>
  </si>
  <si>
    <t>D.1.2.2.</t>
  </si>
  <si>
    <t>D.1.3.</t>
  </si>
  <si>
    <t>Troškovi rada područnih ureda Agencije</t>
  </si>
  <si>
    <t>D.1.3.1.</t>
  </si>
  <si>
    <t>D.1.3.2.</t>
  </si>
  <si>
    <t>OSTALI TROŠKOVI RADA I POSLOVANJA AGENCIJE</t>
  </si>
  <si>
    <t>D.2.1.</t>
  </si>
  <si>
    <t>Amortizacija stalnih sredstava</t>
  </si>
  <si>
    <t>D.2.2.</t>
  </si>
  <si>
    <t>Naknade i troškovi rada Upravnog i Nadzornog odbora</t>
  </si>
  <si>
    <t>D.2.3.</t>
  </si>
  <si>
    <t>Troškovi platnog prometa i provizije banaka</t>
  </si>
  <si>
    <t>D.2.4.</t>
  </si>
  <si>
    <t>Oglašavanje tenderske dokumentacije</t>
  </si>
  <si>
    <t>D.2.5.</t>
  </si>
  <si>
    <t>Ostali rashodi (rashodovanje, otpisi isl)</t>
  </si>
  <si>
    <t>PRENESENE OBAVEZE I RADOVI IZ PRETHODNE GODINE, USMJERAVANJE NAMJENSKIH SREDSTAVA BUDŽETA FEDERACIJE BIH I NABAVKA STALNIH SREDSTAVA</t>
  </si>
  <si>
    <t xml:space="preserve">                                    PREDSJEDNIK</t>
  </si>
  <si>
    <t xml:space="preserve">        UPRAVNOG ODBORA</t>
  </si>
  <si>
    <t xml:space="preserve">      Slavko Stjepić, dipl.inž.arh.</t>
  </si>
  <si>
    <t>E.1.2.</t>
  </si>
  <si>
    <t>Glavni projekat uređenje korita rijeke Bosne nizvodno od  Nemile, općina Zenica</t>
  </si>
  <si>
    <t>Glavni projekat uređenja desne obake rijeke Vrbas na lokalitetu Lučna, općina Jajce</t>
  </si>
  <si>
    <t>B.2.1.8.</t>
  </si>
  <si>
    <t>Glavni projekat uređenja desne obale rijeke Une u gradskoj zoni Bihaća</t>
  </si>
  <si>
    <t>B.2.1.9.</t>
  </si>
  <si>
    <t>Glavni projekat uređenja lijeve obale rijeke Bosne na likalitetu Ljubnići, općina Ilijaš</t>
  </si>
  <si>
    <t>Uređenje obala rijeke Bosne u Zavidovićima</t>
  </si>
  <si>
    <t>E.1.1.</t>
  </si>
  <si>
    <t>E.1.1.1.</t>
  </si>
  <si>
    <t>E.1.1.2.</t>
  </si>
  <si>
    <t>E.1.1.3.</t>
  </si>
  <si>
    <t>E.1.1.4.</t>
  </si>
  <si>
    <t>E.1.1.5.</t>
  </si>
  <si>
    <t>E.1.1.6.</t>
  </si>
  <si>
    <t>E.1.1.7.</t>
  </si>
  <si>
    <t>E.1.1.8.</t>
  </si>
  <si>
    <t>E.1.1.9.</t>
  </si>
  <si>
    <t>E.1.1.10.</t>
  </si>
  <si>
    <t>E.1.1.11.</t>
  </si>
  <si>
    <t>E.1.1.12.</t>
  </si>
  <si>
    <t>E.1.1.13.</t>
  </si>
  <si>
    <t>E.1.1.14.</t>
  </si>
  <si>
    <t>E.1.1.15.</t>
  </si>
  <si>
    <t>E.1.1.16.</t>
  </si>
  <si>
    <t>E.1.1.17.</t>
  </si>
  <si>
    <t>E.1.1.18.</t>
  </si>
  <si>
    <t>E.1.1.19.</t>
  </si>
  <si>
    <t>E.1.1.20.</t>
  </si>
  <si>
    <t>E.1.1.21.</t>
  </si>
  <si>
    <t>E.1.1.22.</t>
  </si>
  <si>
    <t>E.1.1.23.</t>
  </si>
  <si>
    <t>E.1.1.24.</t>
  </si>
  <si>
    <t>E.1.1.25.</t>
  </si>
  <si>
    <t>E.1.1.26.</t>
  </si>
  <si>
    <t>E.1.1.27.</t>
  </si>
  <si>
    <t>E.1.1.28.</t>
  </si>
  <si>
    <t>E.1.1.29.</t>
  </si>
  <si>
    <t>E.1.1.30.</t>
  </si>
  <si>
    <t>E.1.1.31.</t>
  </si>
  <si>
    <t>E.1.2.1.</t>
  </si>
  <si>
    <t>E.1.2.2.</t>
  </si>
  <si>
    <t>E.1.2.3.</t>
  </si>
  <si>
    <t>E.1.2.4.</t>
  </si>
  <si>
    <t>E.1.2.5.</t>
  </si>
  <si>
    <t>E.2.1.</t>
  </si>
  <si>
    <t>E.2.2.</t>
  </si>
  <si>
    <t xml:space="preserve">E.3.1. </t>
  </si>
  <si>
    <t>E.3.1.1.</t>
  </si>
  <si>
    <t>E.3.2.</t>
  </si>
  <si>
    <t>E.3.2.1.</t>
  </si>
  <si>
    <t>E.3.2.2.</t>
  </si>
  <si>
    <t>E.3.2.3.</t>
  </si>
  <si>
    <t>E.3.2.4.</t>
  </si>
  <si>
    <t>E.3.2.5.</t>
  </si>
  <si>
    <t>E.3.2.6.</t>
  </si>
  <si>
    <t>E.3.2.7.</t>
  </si>
  <si>
    <t>E.3.2.8.</t>
  </si>
  <si>
    <t>NABAVKA STALNIH SREDSTAVA U 2013.GODINI</t>
  </si>
  <si>
    <t>Nabavka laboratorijske opreme</t>
  </si>
  <si>
    <t>Nabavka automatskih vodomjernih stanica</t>
  </si>
  <si>
    <t>Nabavka računarske opreme</t>
  </si>
  <si>
    <t>Nabavka transportnih sredstava - vozila</t>
  </si>
  <si>
    <t>Nabavka kancelarijskog namještaja</t>
  </si>
  <si>
    <t>Opravka krova objekta Laboratorije za vode u Butilama</t>
  </si>
  <si>
    <t>Nabavka ostalih stalnih sredstava</t>
  </si>
  <si>
    <t>PRENESENI UGOVORENI RADOVI I USLUGE IZ PLANA I FINANSIJSKOG PLANA ZA 2012. GODINU</t>
  </si>
  <si>
    <t>Analiza pritisaka i uticaja procjene rizika na karakterističnim tijelima podzemnih voda (A.1.2.)</t>
  </si>
  <si>
    <t>Analiza pritisaka i uticaja procjene rizika na karakterističnim tijelima podzemnih voda podsliva rijeke Bosne (A.1.2.)</t>
  </si>
  <si>
    <t>Izrada metodologije za izradu mapa rizika i mapa opasnosti od poplava na vodotocima I kategorije (A.1.5.)</t>
  </si>
  <si>
    <t>Prikupljanje, sistematizacija i unošenje podataka u ISV za slivove rijeka Una, Korana i Glina (A.3.3.)</t>
  </si>
  <si>
    <t>Izrada Elaborata uticaja izgradnje luke u Orašju na zaštitne vodne objekte (A.4.5.)</t>
  </si>
  <si>
    <t>Revizija Glavnog projekta uređenja korita rijeke Vrbas u Gornjem Vakufu/Uskoplju (A.9.2.)</t>
  </si>
  <si>
    <t xml:space="preserve">Revizija Glavnog projekta regulacije rijeke Vrbas u dužini od 1000 m na lokaciji Pavić Polje u općini Gornji Vakuf/Uskoplje (A.9.2.) </t>
  </si>
  <si>
    <t>Revizija Glavnog projekta uređenja korita rijeke Bosne na ušću rijeka Gostović i Krivaje (A.9.2.)</t>
  </si>
  <si>
    <t>Nadzor nad izvođenjem radova uređenja korita rijeke Bosne u Vogošći (A.9.3.)</t>
  </si>
  <si>
    <t xml:space="preserve">Nadzor nad izvođenjem radova uređenja rijeke Vrbas od km 0+152,40 do km 0+273,30 na području općine Gornji Vakuf/Uskoplje (A.9.2.) </t>
  </si>
  <si>
    <t>Nadzor nad izvođenjem radova izgradnje nasipa na kritičnim dionicama na rijeci Željeznici u naselju Otes, Ilidža (A.9.3.)</t>
  </si>
  <si>
    <t>Nadzor nad izvođenjem radova čišćenja rijeke Željeznice od Ratnog mosta do ušća u rijeku Bosnu (A.9.3.)</t>
  </si>
  <si>
    <t>Sanacija crpne stanice Tolisa, Orašje (B.1.2.2.)</t>
  </si>
  <si>
    <t>Nadzor nad izvođenjem radova na sanaciji crpne stanice Tolisa  (B.1.2.2.)</t>
  </si>
  <si>
    <t>Izrada Glavnog projekta rekonstrukcije savskog nasipa  dionica Svilaj – Kadar u općini Odžak dionica km 22+272 do km 27+117 (B.1.2.3.)</t>
  </si>
  <si>
    <t>Izrada Glavnog projekta regulacije rijeke Vrbas u dužini od 1000 m u naselju Pajić Polje, općina Gornji Vakuf-Uskoplje (B.2.1.1.)</t>
  </si>
  <si>
    <t>Idejni projekat uređenje korita rijeke Spreče od entitetske granice do Lukavca (B.2.1.2.)</t>
  </si>
  <si>
    <t>Izrada Glavnog projekta uređenja rijeke Bosne u Nemili, općina Zenica (B.2.1.4.)</t>
  </si>
  <si>
    <t>Glavni projekat uređenja korita rijeke Bosne na ušću rijeke Gostović i Krivaju,općina Zavidovići (B.2.1.5.)</t>
  </si>
  <si>
    <t xml:space="preserve">Izrada Idejnog i Glavnog projekta uređenja korita rijeke Spreče od ušća Jale do koksarinog mosta u Lukavcu (B.2.1.7.) </t>
  </si>
  <si>
    <t>Glavni projekat uređenja rijeke Sane nizvodno od gradskog mosta u Sanskom Mostu (B.2.1.8.)</t>
  </si>
  <si>
    <t>Izrada Glavnog projekta uređenja rijeke Bosne u naselju Svrake, općina Vogošća (B.2.1.9.)</t>
  </si>
  <si>
    <t>Uređenje korita rijeke Bosne u Vogošći (B.2.2.19.)</t>
  </si>
  <si>
    <t>Izrada Glavnog projekta uređenja lijeve obale rijeke Bosne u Kaknju (B.2.2.23.4.)</t>
  </si>
  <si>
    <t>Izrada Glavnog projekta uređenja rijeke Bosne u Kaknju (B.2.2.23.4.)</t>
  </si>
  <si>
    <t>Sanacija obala rijeke Sane, lolalitet Alina Luka u Ključu (B.2.2.25.)</t>
  </si>
  <si>
    <t>Izgradnja nasipa na kritičnim lokacijama na rijeci Željeznici u naselju Otes, općina Ilidža (B.2.2.27.)</t>
  </si>
  <si>
    <t>Čišćenje korita rijeke Željeznice od nanosa i rastinja na regulisanom dijelu vodotoka, općina Ilidža (B.2.2.28.)</t>
  </si>
  <si>
    <t>Uređenje korita rijeke Bosne u Sarajevskom polju ( E.1.25.)</t>
  </si>
  <si>
    <t>Ostali preneseni ugovoreni radovi i usluge</t>
  </si>
  <si>
    <t xml:space="preserve">NOVI PROJEKTI KOJI SE FINANSIRAJU IZ VIŠKA PRIHODA NAD RASHODIMA </t>
  </si>
  <si>
    <t>Regulacija rijeke Bosne u Zenici – lokalitet Lukovo Polje</t>
  </si>
  <si>
    <t>Regulacija lijeve obale rijeke Bosne nizvodno od regulisanog dijela u Zavidovićima</t>
  </si>
  <si>
    <t>Uređenje rijeke Klokot u zoni izvorišta u općini Bihać</t>
  </si>
  <si>
    <t>Izgradnja napera na rijeci Bosni, lokalitet „Struke II“</t>
  </si>
  <si>
    <t>Izrada Glavnog projekta uređenja ruševne obale rijeke Save u Srednjoj Posavini</t>
  </si>
  <si>
    <t>Uređenje korita rijeke Bosne u Sarajevskom polju (E.2.1.)</t>
  </si>
  <si>
    <t>Rad Savjetodavnog vijeća vodnog područja rijeke Save, Sarajevo (E.2.2.)</t>
  </si>
  <si>
    <t xml:space="preserve">NABAVKA STALNIH SREDSTAVA </t>
  </si>
  <si>
    <t>PRENESENI UGOVORI ZA NABAVKU STALNIH SRDSTAVA</t>
  </si>
  <si>
    <t>Nabavka putničkog motornog vozila (E.3.2.4.)</t>
  </si>
  <si>
    <t xml:space="preserve">Uređenje desne obale Plive u gradskoj zoni, opština Jajce </t>
  </si>
  <si>
    <t>E.1.1.32.</t>
  </si>
  <si>
    <t>E.1.1.33.</t>
  </si>
  <si>
    <t>Zaštita od erozije desne obale rijeke Sane, naselje Tomina, Sanski Most</t>
  </si>
  <si>
    <t>Troškovi nastali po sudskim izvršenjima po sudskim sporovima vođenim u prethodnim godinama</t>
  </si>
  <si>
    <t>A.1.4.</t>
  </si>
  <si>
    <t>Izrada podloga  (DMR) za hidrodinamičke modele vodotoka I kategorije</t>
  </si>
  <si>
    <t>Radovi na sanaciji građevinskog dijela objekta CS Tolisa, opština Orašje</t>
  </si>
  <si>
    <t>Odstranjivanje naplavina nizvodno od mosta za Cvilin na rijeci Drini , Ustikolina</t>
  </si>
  <si>
    <t>Regulacija rijeke Željeznice u naselju Godinja, opština Trnovo</t>
  </si>
  <si>
    <t>Sanacija obale rijeke Vrbas nizvodno od ušća rijeke Veseočice , opština Bugojno</t>
  </si>
  <si>
    <t>Uređenje korita rijeke Vrbas  od km 0+152,40 do 0+273,30 u općini Gornji Vakuf-Uskoplje (B.2.2.29.)</t>
  </si>
  <si>
    <t>Sanacija ruševnih obala rijeke Tinje na 6 lokacija u Srebreniku</t>
  </si>
  <si>
    <t>Uređenje desne obale  rijeke Vrbas,  lokalitet Lučani, općina  Jajce</t>
  </si>
  <si>
    <t xml:space="preserve">Uređenje korita rijeke Spreče, lokalitet Naplavci, opština Doboj Istok </t>
  </si>
  <si>
    <t>B.1.2.18.</t>
  </si>
  <si>
    <t>B.1.2.17.</t>
  </si>
  <si>
    <t>Sanacija lijeve obale rijeke Bosne u općini Odžak</t>
  </si>
  <si>
    <t xml:space="preserve">Na osnovu člana 160. stav 1. Zakona o vodama ("Službene novine Federacije BiH",broj: 70/06) i člana 31. stav. 2. alineja 2. Statuta „Agencije za vodno područje rijeke Save” Sarajevo, Upravni odbor "Agencije za vodno područje rijeke Save" Sarajevo na 12. sjednici održanoj  25. 07.2013. godine,  donio je </t>
  </si>
  <si>
    <t>B.1.2.19.</t>
  </si>
  <si>
    <t>Sanacija i rekonstrukcija odvodnog kanala na ustavi Starača u Crnjaku, Odžačka Posavina</t>
  </si>
  <si>
    <t>A.2.1.3.</t>
  </si>
  <si>
    <t>Nabavka i ugradnja automatske vodomjerne stanice na rijeci Miljacki kod objekta Vodoprivrede sa dvostranim led panelom za prikaz podataka</t>
  </si>
  <si>
    <t>Uređenje i čišćenje  korita rijeke Usore na dionici od Jelaha do Mrkotića u općini Tešanj</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</si>
</sst>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charset val="238"/>
    </font>
    <font>
      <sz val="9"/>
      <name val="Tahoma"/>
      <family val="2"/>
      <charset val="238"/>
    </font>
    <font>
      <sz val="9"/>
      <name val="Arial"/>
      <family val="2"/>
      <charset val="238"/>
    </font>
    <font>
      <b/>
      <sz val="12"/>
      <name val="Tahoma"/>
      <family val="2"/>
      <charset val="238"/>
    </font>
    <font>
      <b/>
      <sz val="9"/>
      <name val="Tahoma"/>
      <family val="2"/>
    </font>
    <font>
      <b/>
      <sz val="10"/>
      <name val="Tahoma"/>
      <family val="2"/>
      <charset val="238"/>
    </font>
    <font>
      <sz val="12"/>
      <name val="Tahoma"/>
      <family val="2"/>
      <charset val="238"/>
    </font>
    <font>
      <sz val="9"/>
      <name val="Arial"/>
      <family val="2"/>
      <charset val="238"/>
    </font>
    <font>
      <sz val="8"/>
      <name val="Tahoma"/>
      <family val="2"/>
      <charset val="238"/>
    </font>
    <font>
      <sz val="10"/>
      <name val="Tahoma"/>
      <family val="2"/>
      <charset val="238"/>
    </font>
    <font>
      <b/>
      <sz val="9"/>
      <name val="Tahoma"/>
      <family val="2"/>
      <charset val="238"/>
    </font>
    <font>
      <b/>
      <sz val="9"/>
      <name val="Arial"/>
      <family val="2"/>
      <charset val="238"/>
    </font>
    <font>
      <b/>
      <u/>
      <sz val="10"/>
      <name val="Tahoma"/>
      <family val="2"/>
    </font>
    <font>
      <b/>
      <sz val="10"/>
      <name val="Arial"/>
      <family val="2"/>
      <charset val="238"/>
    </font>
    <font>
      <sz val="10"/>
      <name val="Arial"/>
      <family val="2"/>
      <charset val="23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60">
    <xf numFmtId="0" fontId="0" fillId="0" borderId="0" xfId="0"/>
    <xf numFmtId="0" fontId="1" fillId="0" borderId="0" xfId="0" applyNumberFormat="1" applyFont="1" applyAlignment="1">
      <alignment vertical="center" wrapText="1"/>
    </xf>
    <xf numFmtId="4" fontId="1" fillId="0" borderId="0" xfId="0" applyNumberFormat="1" applyFont="1" applyAlignment="1">
      <alignment wrapText="1"/>
    </xf>
    <xf numFmtId="4" fontId="4" fillId="0" borderId="0" xfId="0" applyNumberFormat="1" applyFont="1" applyAlignment="1">
      <alignment wrapText="1"/>
    </xf>
    <xf numFmtId="0" fontId="5"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8" fillId="0" borderId="0" xfId="0" applyNumberFormat="1" applyFont="1" applyAlignment="1">
      <alignment vertical="center" wrapText="1"/>
    </xf>
    <xf numFmtId="4" fontId="8" fillId="0" borderId="0" xfId="0" applyNumberFormat="1" applyFont="1" applyAlignment="1">
      <alignment wrapText="1"/>
    </xf>
    <xf numFmtId="0" fontId="5" fillId="0" borderId="0" xfId="0" applyNumberFormat="1" applyFont="1" applyAlignment="1">
      <alignment vertical="center" wrapText="1"/>
    </xf>
    <xf numFmtId="0" fontId="10" fillId="0" borderId="0" xfId="0" applyNumberFormat="1" applyFont="1" applyAlignment="1">
      <alignment vertical="center" wrapText="1"/>
    </xf>
    <xf numFmtId="4" fontId="10" fillId="0" borderId="0" xfId="0" applyNumberFormat="1" applyFont="1" applyAlignment="1">
      <alignment wrapText="1"/>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3" fontId="5" fillId="0" borderId="2" xfId="0" applyNumberFormat="1" applyFont="1" applyBorder="1" applyAlignment="1">
      <alignment horizontal="center" wrapText="1"/>
    </xf>
    <xf numFmtId="0" fontId="5" fillId="0" borderId="4" xfId="0" applyNumberFormat="1" applyFont="1" applyBorder="1" applyAlignment="1">
      <alignment wrapText="1"/>
    </xf>
    <xf numFmtId="0" fontId="9" fillId="0" borderId="2" xfId="0" applyNumberFormat="1" applyFont="1" applyBorder="1" applyAlignment="1">
      <alignment horizontal="center" vertical="center" wrapText="1"/>
    </xf>
    <xf numFmtId="0" fontId="9" fillId="0" borderId="4" xfId="0" applyNumberFormat="1" applyFont="1" applyBorder="1" applyAlignment="1">
      <alignment wrapText="1"/>
    </xf>
    <xf numFmtId="0" fontId="5" fillId="0" borderId="2" xfId="0" applyNumberFormat="1" applyFont="1" applyBorder="1" applyAlignment="1">
      <alignment wrapText="1"/>
    </xf>
    <xf numFmtId="4" fontId="10" fillId="0" borderId="2" xfId="0" applyNumberFormat="1" applyFont="1" applyBorder="1" applyAlignment="1">
      <alignment horizontal="right" wrapText="1"/>
    </xf>
    <xf numFmtId="4" fontId="1" fillId="0" borderId="2" xfId="0" applyNumberFormat="1" applyFont="1" applyBorder="1" applyAlignment="1">
      <alignment horizontal="right" wrapText="1"/>
    </xf>
    <xf numFmtId="0" fontId="0" fillId="0" borderId="6" xfId="0" applyBorder="1" applyAlignment="1">
      <alignment wrapText="1"/>
    </xf>
    <xf numFmtId="4" fontId="0" fillId="0" borderId="6" xfId="0" applyNumberFormat="1" applyBorder="1" applyAlignment="1">
      <alignment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4" fontId="1" fillId="0" borderId="0" xfId="0" applyNumberFormat="1" applyFont="1" applyAlignment="1">
      <alignment vertical="center" wrapText="1"/>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vertical="center" wrapText="1"/>
    </xf>
    <xf numFmtId="4" fontId="10" fillId="2" borderId="4"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1" fillId="0" borderId="2" xfId="0" applyFont="1" applyBorder="1" applyAlignment="1">
      <alignment vertical="center" wrapText="1"/>
    </xf>
    <xf numFmtId="4" fontId="1" fillId="0" borderId="2" xfId="0" applyNumberFormat="1" applyFont="1" applyBorder="1" applyAlignment="1">
      <alignment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0" fontId="1" fillId="0" borderId="4" xfId="0" applyFont="1" applyBorder="1" applyAlignment="1">
      <alignment vertical="center" wrapText="1"/>
    </xf>
    <xf numFmtId="4" fontId="9" fillId="0" borderId="2" xfId="0" applyNumberFormat="1" applyFont="1" applyBorder="1" applyAlignment="1">
      <alignment wrapText="1"/>
    </xf>
    <xf numFmtId="0" fontId="10" fillId="0" borderId="4" xfId="0" applyFont="1" applyBorder="1" applyAlignment="1">
      <alignment vertical="center" wrapText="1"/>
    </xf>
    <xf numFmtId="4" fontId="1" fillId="0" borderId="2" xfId="0" applyNumberFormat="1" applyFont="1" applyBorder="1" applyAlignment="1">
      <alignment horizontal="center" wrapText="1"/>
    </xf>
    <xf numFmtId="4" fontId="0" fillId="0" borderId="0" xfId="0" applyNumberFormat="1"/>
    <xf numFmtId="4" fontId="5" fillId="0" borderId="0" xfId="0" applyNumberFormat="1" applyFont="1" applyAlignment="1">
      <alignment horizontal="right" wrapText="1"/>
    </xf>
    <xf numFmtId="4" fontId="10" fillId="0" borderId="2" xfId="0" applyNumberFormat="1" applyFont="1" applyBorder="1" applyAlignment="1">
      <alignment horizontal="center" wrapText="1"/>
    </xf>
    <xf numFmtId="4" fontId="10" fillId="0" borderId="2" xfId="0" applyNumberFormat="1" applyFont="1" applyBorder="1" applyAlignment="1">
      <alignment wrapText="1"/>
    </xf>
    <xf numFmtId="4" fontId="10" fillId="0" borderId="2" xfId="0" applyNumberFormat="1" applyFont="1" applyFill="1" applyBorder="1" applyAlignment="1">
      <alignment horizontal="right" wrapText="1"/>
    </xf>
    <xf numFmtId="0" fontId="7" fillId="0" borderId="2" xfId="0" applyFont="1" applyBorder="1" applyAlignment="1">
      <alignment wrapText="1"/>
    </xf>
    <xf numFmtId="4" fontId="2" fillId="0" borderId="2"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7" fillId="0" borderId="2" xfId="0" applyFont="1" applyBorder="1" applyAlignment="1">
      <alignment horizontal="right" wrapText="1"/>
    </xf>
    <xf numFmtId="0" fontId="7" fillId="0" borderId="2" xfId="0" applyFont="1" applyBorder="1" applyAlignment="1">
      <alignment horizontal="left" wrapText="1"/>
    </xf>
    <xf numFmtId="0" fontId="11" fillId="0" borderId="2" xfId="0" applyFont="1" applyBorder="1" applyAlignment="1">
      <alignment wrapText="1"/>
    </xf>
    <xf numFmtId="0" fontId="2" fillId="0" borderId="2" xfId="0" applyFont="1" applyBorder="1" applyAlignment="1">
      <alignment horizontal="right" wrapText="1"/>
    </xf>
    <xf numFmtId="0" fontId="11" fillId="2" borderId="2" xfId="0" applyFont="1" applyFill="1" applyBorder="1" applyAlignment="1">
      <alignment vertical="center" wrapText="1"/>
    </xf>
    <xf numFmtId="4" fontId="11" fillId="2" borderId="2" xfId="0" applyNumberFormat="1" applyFont="1" applyFill="1" applyBorder="1" applyAlignment="1">
      <alignment horizontal="right" vertical="center" wrapText="1"/>
    </xf>
    <xf numFmtId="0" fontId="7" fillId="0" borderId="2" xfId="0" applyFont="1" applyBorder="1" applyAlignment="1">
      <alignment horizontal="right" vertical="center" wrapText="1"/>
    </xf>
    <xf numFmtId="4" fontId="7" fillId="0" borderId="2" xfId="0" applyNumberFormat="1" applyFont="1" applyBorder="1" applyAlignment="1">
      <alignment horizontal="right" vertical="center" wrapText="1"/>
    </xf>
    <xf numFmtId="0" fontId="7" fillId="0" borderId="2" xfId="0" applyFont="1" applyFill="1" applyBorder="1" applyAlignment="1">
      <alignment horizontal="right" vertical="center" wrapText="1"/>
    </xf>
    <xf numFmtId="0" fontId="11" fillId="0" borderId="2" xfId="0" applyFont="1" applyBorder="1" applyAlignment="1">
      <alignment horizontal="right" vertical="center" wrapText="1"/>
    </xf>
    <xf numFmtId="0" fontId="2" fillId="0" borderId="2" xfId="0" applyFont="1" applyBorder="1" applyAlignment="1">
      <alignment horizontal="right" vertical="center" wrapText="1"/>
    </xf>
    <xf numFmtId="0" fontId="2" fillId="3" borderId="2"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1" fillId="0" borderId="2" xfId="0" applyFont="1" applyBorder="1" applyAlignment="1">
      <alignment horizontal="right" wrapText="1"/>
    </xf>
    <xf numFmtId="0" fontId="13" fillId="2" borderId="2" xfId="0" applyFont="1" applyFill="1" applyBorder="1" applyAlignment="1">
      <alignment vertical="center" wrapText="1"/>
    </xf>
    <xf numFmtId="0" fontId="11" fillId="2" borderId="1" xfId="0" applyFont="1" applyFill="1" applyBorder="1" applyAlignment="1">
      <alignment vertical="center" wrapText="1"/>
    </xf>
    <xf numFmtId="4" fontId="2" fillId="0" borderId="0" xfId="0" applyNumberFormat="1" applyFont="1" applyAlignment="1">
      <alignment horizontal="right" vertical="center" wrapText="1"/>
    </xf>
    <xf numFmtId="4" fontId="10" fillId="2" borderId="2" xfId="0" applyNumberFormat="1" applyFont="1" applyFill="1" applyBorder="1" applyAlignment="1">
      <alignment horizontal="right" vertical="center" wrapText="1"/>
    </xf>
    <xf numFmtId="0" fontId="9" fillId="0" borderId="0" xfId="0" applyFont="1"/>
    <xf numFmtId="4" fontId="13" fillId="0" borderId="2" xfId="0" applyNumberFormat="1" applyFont="1" applyBorder="1" applyAlignment="1">
      <alignment horizontal="center" wrapText="1"/>
    </xf>
    <xf numFmtId="4" fontId="13" fillId="0" borderId="5" xfId="0" applyNumberFormat="1" applyFont="1" applyBorder="1" applyAlignment="1">
      <alignment horizontal="right" wrapText="1"/>
    </xf>
    <xf numFmtId="4" fontId="13" fillId="0" borderId="2" xfId="0" applyNumberFormat="1" applyFont="1" applyBorder="1" applyAlignment="1">
      <alignment horizontal="right" wrapText="1"/>
    </xf>
    <xf numFmtId="4" fontId="14" fillId="0" borderId="2" xfId="0" applyNumberFormat="1" applyFont="1" applyBorder="1" applyAlignment="1">
      <alignment horizontal="right" wrapText="1"/>
    </xf>
    <xf numFmtId="4" fontId="14" fillId="0" borderId="5" xfId="0" applyNumberFormat="1" applyFont="1" applyBorder="1" applyAlignment="1">
      <alignment horizontal="right" wrapText="1"/>
    </xf>
    <xf numFmtId="4" fontId="2" fillId="0" borderId="5" xfId="0" applyNumberFormat="1" applyFont="1" applyBorder="1" applyAlignment="1">
      <alignment horizontal="right" wrapText="1"/>
    </xf>
    <xf numFmtId="4" fontId="11" fillId="0" borderId="2" xfId="0" applyNumberFormat="1" applyFont="1" applyBorder="1" applyAlignment="1">
      <alignment horizontal="right" wrapText="1"/>
    </xf>
    <xf numFmtId="4" fontId="2" fillId="0" borderId="2" xfId="0" applyNumberFormat="1" applyFont="1" applyBorder="1" applyAlignment="1">
      <alignment horizontal="right" wrapText="1"/>
    </xf>
    <xf numFmtId="3" fontId="10" fillId="0" borderId="2" xfId="0" applyNumberFormat="1" applyFont="1" applyBorder="1" applyAlignment="1">
      <alignment horizontal="center" vertical="center" wrapText="1"/>
    </xf>
    <xf numFmtId="0" fontId="2" fillId="0" borderId="4" xfId="0" applyFont="1" applyBorder="1" applyAlignment="1">
      <alignment wrapText="1"/>
    </xf>
    <xf numFmtId="0" fontId="11" fillId="3" borderId="2" xfId="0" applyFont="1" applyFill="1" applyBorder="1" applyAlignment="1">
      <alignment wrapText="1"/>
    </xf>
    <xf numFmtId="0" fontId="11" fillId="0" borderId="4" xfId="0" applyFont="1" applyBorder="1" applyAlignment="1">
      <alignment wrapText="1"/>
    </xf>
    <xf numFmtId="0" fontId="2" fillId="0" borderId="2" xfId="0" applyFont="1" applyBorder="1" applyAlignment="1">
      <alignment wrapText="1"/>
    </xf>
    <xf numFmtId="4" fontId="2" fillId="3" borderId="2" xfId="0" applyNumberFormat="1" applyFont="1" applyFill="1" applyBorder="1" applyAlignment="1">
      <alignment horizontal="right" wrapText="1"/>
    </xf>
    <xf numFmtId="4" fontId="11" fillId="2" borderId="2" xfId="0" applyNumberFormat="1" applyFont="1" applyFill="1" applyBorder="1" applyAlignment="1">
      <alignment horizontal="right" wrapText="1"/>
    </xf>
    <xf numFmtId="4" fontId="11" fillId="2" borderId="1" xfId="0" applyNumberFormat="1" applyFont="1" applyFill="1" applyBorder="1" applyAlignment="1">
      <alignment horizontal="right" wrapText="1"/>
    </xf>
    <xf numFmtId="4" fontId="13" fillId="2" borderId="2" xfId="0" applyNumberFormat="1" applyFont="1" applyFill="1" applyBorder="1" applyAlignment="1">
      <alignment horizontal="right" wrapText="1"/>
    </xf>
    <xf numFmtId="4" fontId="11" fillId="0" borderId="7" xfId="0" applyNumberFormat="1" applyFont="1" applyBorder="1" applyAlignment="1">
      <alignment horizontal="right" wrapText="1"/>
    </xf>
    <xf numFmtId="4" fontId="2" fillId="0" borderId="0" xfId="0" applyNumberFormat="1" applyFont="1" applyAlignment="1">
      <alignment horizontal="right" wrapText="1"/>
    </xf>
    <xf numFmtId="4" fontId="1" fillId="0" borderId="7" xfId="0" applyNumberFormat="1" applyFont="1" applyBorder="1" applyAlignment="1">
      <alignment horizontal="right" wrapText="1"/>
    </xf>
    <xf numFmtId="4" fontId="10" fillId="0" borderId="7" xfId="0" applyNumberFormat="1" applyFont="1" applyBorder="1" applyAlignment="1">
      <alignment horizontal="right" wrapText="1"/>
    </xf>
    <xf numFmtId="4" fontId="7" fillId="0" borderId="2" xfId="0" applyNumberFormat="1" applyFont="1" applyBorder="1" applyAlignment="1">
      <alignment horizontal="right" wrapText="1"/>
    </xf>
    <xf numFmtId="4" fontId="2" fillId="0" borderId="2" xfId="0" applyNumberFormat="1" applyFont="1" applyBorder="1" applyAlignment="1">
      <alignment horizontal="right"/>
    </xf>
    <xf numFmtId="4" fontId="2" fillId="3" borderId="2" xfId="0" applyNumberFormat="1" applyFont="1" applyFill="1" applyBorder="1" applyAlignment="1">
      <alignment horizontal="right"/>
    </xf>
    <xf numFmtId="0" fontId="2" fillId="3" borderId="4" xfId="0" applyFont="1" applyFill="1" applyBorder="1" applyAlignment="1">
      <alignment horizontal="left" vertical="center"/>
    </xf>
    <xf numFmtId="0" fontId="0" fillId="3" borderId="5" xfId="0" applyFill="1" applyBorder="1" applyAlignment="1">
      <alignment horizontal="left" vertical="center"/>
    </xf>
    <xf numFmtId="0" fontId="2" fillId="3" borderId="7" xfId="0" applyFont="1" applyFill="1" applyBorder="1" applyAlignment="1">
      <alignment horizontal="left" vertical="center"/>
    </xf>
    <xf numFmtId="4" fontId="10" fillId="0" borderId="0" xfId="0" applyNumberFormat="1" applyFont="1" applyAlignment="1">
      <alignment horizontal="center" wrapText="1"/>
    </xf>
    <xf numFmtId="0" fontId="3" fillId="0" borderId="0" xfId="0" applyNumberFormat="1" applyFont="1" applyAlignment="1">
      <alignment horizontal="left" wrapText="1"/>
    </xf>
    <xf numFmtId="0" fontId="3" fillId="0" borderId="0" xfId="0" applyNumberFormat="1" applyFont="1" applyAlignment="1">
      <alignment horizontal="center" wrapText="1"/>
    </xf>
    <xf numFmtId="0" fontId="6" fillId="0" borderId="0" xfId="0" applyNumberFormat="1" applyFont="1" applyAlignment="1">
      <alignment horizontal="center" wrapText="1"/>
    </xf>
    <xf numFmtId="0" fontId="12" fillId="0" borderId="0" xfId="0" applyFont="1" applyBorder="1" applyAlignment="1">
      <alignment horizontal="left" vertical="center" wrapText="1"/>
    </xf>
    <xf numFmtId="0" fontId="0" fillId="0" borderId="0" xfId="0" applyAlignment="1">
      <alignment horizontal="left" vertical="center" wrapText="1"/>
    </xf>
    <xf numFmtId="0" fontId="10" fillId="0" borderId="4" xfId="0" applyFont="1" applyBorder="1" applyAlignment="1">
      <alignment vertical="center" wrapText="1"/>
    </xf>
    <xf numFmtId="0" fontId="0" fillId="0" borderId="5" xfId="0" applyBorder="1"/>
    <xf numFmtId="0" fontId="0" fillId="0" borderId="7" xfId="0" applyBorder="1"/>
    <xf numFmtId="0" fontId="7" fillId="0" borderId="4" xfId="0" applyFont="1" applyBorder="1" applyAlignment="1">
      <alignment horizontal="left" vertical="center" wrapText="1"/>
    </xf>
    <xf numFmtId="0" fontId="0" fillId="0" borderId="5" xfId="0" applyBorder="1" applyAlignment="1">
      <alignment horizontal="left" vertical="center"/>
    </xf>
    <xf numFmtId="0" fontId="7" fillId="0" borderId="7" xfId="0" applyFont="1" applyBorder="1" applyAlignment="1">
      <alignment horizontal="left" vertical="center" wrapText="1"/>
    </xf>
    <xf numFmtId="0" fontId="1" fillId="0" borderId="0" xfId="0" applyNumberFormat="1" applyFont="1" applyBorder="1" applyAlignment="1">
      <alignment horizontal="left" vertical="center" wrapText="1"/>
    </xf>
    <xf numFmtId="0" fontId="7" fillId="0" borderId="0" xfId="0" applyNumberFormat="1" applyFont="1" applyAlignment="1">
      <alignment horizontal="left" wrapText="1"/>
    </xf>
    <xf numFmtId="0" fontId="0" fillId="0" borderId="0" xfId="0" applyAlignment="1">
      <alignment wrapText="1"/>
    </xf>
    <xf numFmtId="0" fontId="5" fillId="0" borderId="0" xfId="0" applyNumberFormat="1" applyFont="1" applyAlignment="1">
      <alignment horizontal="center" wrapText="1"/>
    </xf>
    <xf numFmtId="0" fontId="9" fillId="0" borderId="0" xfId="0" applyNumberFormat="1" applyFont="1" applyAlignment="1">
      <alignment horizontal="center" wrapText="1"/>
    </xf>
    <xf numFmtId="0" fontId="5" fillId="2" borderId="1" xfId="0" applyNumberFormat="1" applyFont="1" applyFill="1" applyBorder="1" applyAlignment="1">
      <alignment horizontal="center" vertical="center" wrapText="1"/>
    </xf>
    <xf numFmtId="0" fontId="0" fillId="0" borderId="3" xfId="0" applyBorder="1"/>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left" vertical="center" wrapText="1"/>
    </xf>
    <xf numFmtId="0" fontId="2" fillId="0" borderId="7" xfId="0" applyFont="1" applyBorder="1" applyAlignment="1">
      <alignment horizontal="left" vertical="center" wrapText="1"/>
    </xf>
    <xf numFmtId="0" fontId="7"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5" xfId="0" applyFill="1" applyBorder="1" applyAlignment="1">
      <alignment horizontal="left" vertical="center"/>
    </xf>
    <xf numFmtId="0" fontId="2" fillId="3" borderId="7"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0" fillId="3" borderId="5" xfId="0" applyFill="1" applyBorder="1" applyAlignment="1">
      <alignment horizontal="left" vertical="center" wrapText="1"/>
    </xf>
    <xf numFmtId="0" fontId="2" fillId="3"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11" fillId="2" borderId="8" xfId="0" applyFont="1" applyFill="1" applyBorder="1" applyAlignment="1">
      <alignment horizontal="left" vertical="center" wrapText="1"/>
    </xf>
    <xf numFmtId="0" fontId="0" fillId="0" borderId="6" xfId="0" applyBorder="1" applyAlignment="1">
      <alignment horizontal="left" vertical="center"/>
    </xf>
    <xf numFmtId="0" fontId="11" fillId="2" borderId="9" xfId="0" applyFont="1" applyFill="1" applyBorder="1" applyAlignment="1">
      <alignment horizontal="left" vertical="center" wrapText="1"/>
    </xf>
    <xf numFmtId="0" fontId="11" fillId="0" borderId="2" xfId="0" applyFont="1" applyBorder="1" applyAlignment="1">
      <alignment horizontal="left" vertical="center" wrapText="1"/>
    </xf>
    <xf numFmtId="0" fontId="14" fillId="0" borderId="0" xfId="0" applyFont="1" applyAlignment="1">
      <alignment vertical="center" wrapText="1"/>
    </xf>
    <xf numFmtId="0" fontId="11"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95250</xdr:rowOff>
    </xdr:from>
    <xdr:to>
      <xdr:col>1</xdr:col>
      <xdr:colOff>228600</xdr:colOff>
      <xdr:row>4</xdr:row>
      <xdr:rowOff>133350</xdr:rowOff>
    </xdr:to>
    <xdr:pic>
      <xdr:nvPicPr>
        <xdr:cNvPr id="2" name="Picture 2" descr="logo_JP_Sarajevo_1"/>
        <xdr:cNvPicPr>
          <a:picLocks noChangeAspect="1" noChangeArrowheads="1"/>
        </xdr:cNvPicPr>
      </xdr:nvPicPr>
      <xdr:blipFill>
        <a:blip xmlns:r="http://schemas.openxmlformats.org/officeDocument/2006/relationships" r:embed="rId1" cstate="print"/>
        <a:srcRect/>
        <a:stretch>
          <a:fillRect/>
        </a:stretch>
      </xdr:blipFill>
      <xdr:spPr bwMode="auto">
        <a:xfrm>
          <a:off x="57150" y="257175"/>
          <a:ext cx="771525"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1"/>
  <sheetViews>
    <sheetView tabSelected="1" view="pageLayout" topLeftCell="A251" workbookViewId="0">
      <selection activeCell="B261" sqref="B261:D261"/>
    </sheetView>
  </sheetViews>
  <sheetFormatPr defaultRowHeight="12.75" x14ac:dyDescent="0.2"/>
  <cols>
    <col min="1" max="1" width="9" customWidth="1"/>
    <col min="2" max="2" width="44.5703125" customWidth="1"/>
    <col min="3" max="3" width="17" customWidth="1"/>
    <col min="4" max="4" width="15.85546875" customWidth="1"/>
    <col min="5" max="5" width="18.85546875" customWidth="1"/>
    <col min="6" max="6" width="18.5703125" style="66" customWidth="1"/>
    <col min="10" max="10" width="11.7109375" bestFit="1" customWidth="1"/>
  </cols>
  <sheetData>
    <row r="2" spans="1:5" x14ac:dyDescent="0.2">
      <c r="A2" s="1"/>
      <c r="B2" s="1"/>
      <c r="C2" s="1"/>
      <c r="D2" s="1"/>
      <c r="E2" s="2"/>
    </row>
    <row r="3" spans="1:5" ht="15" x14ac:dyDescent="0.2">
      <c r="A3" s="1"/>
      <c r="B3" s="97" t="s">
        <v>0</v>
      </c>
      <c r="C3" s="97"/>
      <c r="D3" s="97"/>
      <c r="E3" s="97"/>
    </row>
    <row r="4" spans="1:5" ht="15" x14ac:dyDescent="0.2">
      <c r="A4" s="1"/>
      <c r="B4" s="97" t="s">
        <v>1</v>
      </c>
      <c r="C4" s="97"/>
      <c r="D4" s="97"/>
      <c r="E4" s="97"/>
    </row>
    <row r="5" spans="1:5" x14ac:dyDescent="0.2">
      <c r="A5" s="1"/>
      <c r="B5" s="1"/>
      <c r="C5" s="1"/>
      <c r="D5" s="1"/>
      <c r="E5" s="2"/>
    </row>
    <row r="6" spans="1:5" x14ac:dyDescent="0.2">
      <c r="A6" s="1"/>
      <c r="B6" s="1"/>
      <c r="C6" s="1"/>
      <c r="D6" s="1"/>
      <c r="E6" s="96"/>
    </row>
    <row r="7" spans="1:5" x14ac:dyDescent="0.2">
      <c r="A7" s="1"/>
      <c r="B7" s="1"/>
      <c r="C7" s="1"/>
      <c r="D7" s="1"/>
      <c r="E7" s="3"/>
    </row>
    <row r="8" spans="1:5" x14ac:dyDescent="0.2">
      <c r="A8" s="1"/>
      <c r="B8" s="1"/>
      <c r="C8" s="1"/>
      <c r="D8" s="4"/>
      <c r="E8" s="2"/>
    </row>
    <row r="9" spans="1:5" x14ac:dyDescent="0.2">
      <c r="A9" s="1"/>
      <c r="B9" s="1"/>
      <c r="C9" s="1"/>
      <c r="D9" s="1"/>
      <c r="E9" s="2"/>
    </row>
    <row r="10" spans="1:5" x14ac:dyDescent="0.2">
      <c r="A10" s="1"/>
      <c r="B10" s="1"/>
      <c r="C10" s="1"/>
      <c r="D10" s="1"/>
      <c r="E10" s="2"/>
    </row>
    <row r="11" spans="1:5" x14ac:dyDescent="0.2">
      <c r="A11" s="1"/>
      <c r="B11" s="1"/>
      <c r="C11" s="1"/>
      <c r="D11" s="1"/>
      <c r="E11" s="2"/>
    </row>
    <row r="12" spans="1:5" x14ac:dyDescent="0.2">
      <c r="A12" s="1"/>
      <c r="B12" s="1"/>
      <c r="C12" s="1"/>
      <c r="D12" s="1"/>
      <c r="E12" s="2"/>
    </row>
    <row r="13" spans="1:5" x14ac:dyDescent="0.2">
      <c r="A13" s="1"/>
      <c r="B13" s="1"/>
      <c r="C13" s="1"/>
      <c r="D13" s="1"/>
      <c r="E13" s="2"/>
    </row>
    <row r="14" spans="1:5" ht="15" x14ac:dyDescent="0.2">
      <c r="A14" s="5"/>
      <c r="B14" s="98" t="s">
        <v>2</v>
      </c>
      <c r="C14" s="98"/>
      <c r="D14" s="98"/>
      <c r="E14" s="98"/>
    </row>
    <row r="15" spans="1:5" ht="15" x14ac:dyDescent="0.2">
      <c r="A15" s="5"/>
      <c r="B15" s="98" t="s">
        <v>3</v>
      </c>
      <c r="C15" s="98"/>
      <c r="D15" s="98"/>
      <c r="E15" s="98"/>
    </row>
    <row r="16" spans="1:5" ht="15" x14ac:dyDescent="0.2">
      <c r="A16" s="5"/>
      <c r="B16" s="98" t="s">
        <v>4</v>
      </c>
      <c r="C16" s="98"/>
      <c r="D16" s="98"/>
      <c r="E16" s="99"/>
    </row>
    <row r="17" spans="1:5" x14ac:dyDescent="0.2">
      <c r="A17" s="1"/>
      <c r="B17" s="1"/>
      <c r="C17" s="1"/>
      <c r="D17" s="1"/>
      <c r="E17" s="2"/>
    </row>
    <row r="18" spans="1:5" x14ac:dyDescent="0.2">
      <c r="A18" s="1"/>
      <c r="B18" s="1"/>
      <c r="C18" s="1"/>
      <c r="D18" s="1"/>
      <c r="E18" s="2"/>
    </row>
    <row r="19" spans="1:5" x14ac:dyDescent="0.2">
      <c r="A19" s="1"/>
      <c r="B19" s="1"/>
      <c r="C19" s="1"/>
      <c r="D19" s="1"/>
      <c r="E19" s="2"/>
    </row>
    <row r="20" spans="1:5" x14ac:dyDescent="0.2">
      <c r="A20" s="1"/>
      <c r="B20" s="1"/>
      <c r="C20" s="1"/>
      <c r="D20" s="1"/>
      <c r="E20" s="2"/>
    </row>
    <row r="21" spans="1:5" x14ac:dyDescent="0.2">
      <c r="A21" s="1"/>
      <c r="B21" s="1"/>
      <c r="C21" s="1"/>
      <c r="D21" s="1"/>
      <c r="E21" s="2"/>
    </row>
    <row r="22" spans="1:5" x14ac:dyDescent="0.2">
      <c r="A22" s="1"/>
      <c r="B22" s="1"/>
      <c r="C22" s="1"/>
      <c r="D22" s="1"/>
      <c r="E22" s="2"/>
    </row>
    <row r="23" spans="1:5" x14ac:dyDescent="0.2">
      <c r="A23" s="1"/>
      <c r="B23" s="1"/>
      <c r="C23" s="1"/>
      <c r="D23" s="1"/>
      <c r="E23" s="2"/>
    </row>
    <row r="24" spans="1:5" x14ac:dyDescent="0.2">
      <c r="A24" s="1"/>
      <c r="B24" s="1"/>
      <c r="C24" s="1"/>
      <c r="D24" s="1"/>
      <c r="E24" s="2"/>
    </row>
    <row r="25" spans="1:5" x14ac:dyDescent="0.2">
      <c r="A25" s="1"/>
      <c r="B25" s="1"/>
      <c r="C25" s="1"/>
      <c r="D25" s="1"/>
      <c r="E25" s="2"/>
    </row>
    <row r="26" spans="1:5" x14ac:dyDescent="0.2">
      <c r="A26" s="1"/>
      <c r="B26" s="1"/>
      <c r="C26" s="1"/>
      <c r="D26" s="1"/>
      <c r="E26" s="2"/>
    </row>
    <row r="27" spans="1:5" x14ac:dyDescent="0.2">
      <c r="A27" s="1"/>
      <c r="B27" s="1"/>
      <c r="C27" s="1"/>
      <c r="D27" s="1"/>
      <c r="E27" s="2"/>
    </row>
    <row r="28" spans="1:5" x14ac:dyDescent="0.2">
      <c r="A28" s="1"/>
      <c r="B28" s="1"/>
      <c r="C28" s="1"/>
      <c r="D28" s="1"/>
      <c r="E28" s="2"/>
    </row>
    <row r="29" spans="1:5" x14ac:dyDescent="0.2">
      <c r="A29" s="1"/>
      <c r="B29" s="1"/>
      <c r="C29" s="1"/>
      <c r="D29" s="1"/>
      <c r="E29" s="2"/>
    </row>
    <row r="30" spans="1:5" x14ac:dyDescent="0.2">
      <c r="A30" s="1"/>
      <c r="B30" s="1"/>
      <c r="C30" s="1"/>
      <c r="D30" s="1"/>
      <c r="E30" s="2"/>
    </row>
    <row r="31" spans="1:5" x14ac:dyDescent="0.2">
      <c r="A31" s="1"/>
      <c r="B31" s="1"/>
      <c r="C31" s="1"/>
      <c r="D31" s="1"/>
      <c r="E31" s="2"/>
    </row>
    <row r="32" spans="1:5" x14ac:dyDescent="0.2">
      <c r="A32" s="1"/>
      <c r="B32" s="1"/>
      <c r="C32" s="1"/>
      <c r="D32" s="1"/>
      <c r="E32" s="2"/>
    </row>
    <row r="33" spans="1:6" x14ac:dyDescent="0.2">
      <c r="A33" s="1"/>
      <c r="B33" s="1"/>
      <c r="C33" s="1"/>
      <c r="D33" s="1"/>
      <c r="E33" s="2"/>
    </row>
    <row r="34" spans="1:6" ht="15" x14ac:dyDescent="0.2">
      <c r="A34" s="1"/>
      <c r="B34" s="98" t="s">
        <v>5</v>
      </c>
      <c r="C34" s="98"/>
      <c r="D34" s="98"/>
      <c r="E34" s="98"/>
    </row>
    <row r="35" spans="1:6" x14ac:dyDescent="0.2">
      <c r="A35" s="1"/>
      <c r="B35" s="1"/>
      <c r="C35" s="1"/>
      <c r="D35" s="1"/>
      <c r="E35" s="2"/>
    </row>
    <row r="36" spans="1:6" ht="44.25" customHeight="1" x14ac:dyDescent="0.2">
      <c r="A36" s="108" t="s">
        <v>491</v>
      </c>
      <c r="B36" s="109"/>
      <c r="C36" s="109"/>
      <c r="D36" s="109"/>
      <c r="E36" s="109"/>
      <c r="F36" s="110"/>
    </row>
    <row r="37" spans="1:6" ht="1.5" hidden="1" customHeight="1" x14ac:dyDescent="0.2">
      <c r="A37" s="110"/>
      <c r="B37" s="110"/>
      <c r="C37" s="110"/>
      <c r="D37" s="110"/>
      <c r="E37" s="110"/>
      <c r="F37" s="110"/>
    </row>
    <row r="38" spans="1:6" x14ac:dyDescent="0.2">
      <c r="A38" s="6"/>
      <c r="B38" s="6"/>
      <c r="C38" s="6"/>
      <c r="D38" s="6"/>
      <c r="E38" s="7"/>
    </row>
    <row r="39" spans="1:6" x14ac:dyDescent="0.2">
      <c r="A39" s="6"/>
      <c r="B39" s="111" t="s">
        <v>6</v>
      </c>
      <c r="C39" s="111"/>
      <c r="D39" s="111"/>
      <c r="E39" s="111"/>
    </row>
    <row r="40" spans="1:6" x14ac:dyDescent="0.2">
      <c r="A40" s="1"/>
      <c r="B40" s="111" t="s">
        <v>7</v>
      </c>
      <c r="C40" s="111"/>
      <c r="D40" s="111"/>
      <c r="E40" s="111"/>
    </row>
    <row r="41" spans="1:6" x14ac:dyDescent="0.2">
      <c r="A41" s="1"/>
      <c r="B41" s="111" t="s">
        <v>4</v>
      </c>
      <c r="C41" s="111"/>
      <c r="D41" s="111"/>
      <c r="E41" s="112"/>
    </row>
    <row r="42" spans="1:6" x14ac:dyDescent="0.2">
      <c r="A42" s="1"/>
      <c r="B42" s="8" t="s">
        <v>8</v>
      </c>
      <c r="C42" s="9"/>
      <c r="D42" s="9"/>
      <c r="E42" s="10"/>
    </row>
    <row r="43" spans="1:6" x14ac:dyDescent="0.2">
      <c r="A43" s="1"/>
      <c r="B43" s="1"/>
      <c r="C43" s="1"/>
      <c r="D43" s="1"/>
      <c r="E43" s="2"/>
    </row>
    <row r="44" spans="1:6" ht="22.5" x14ac:dyDescent="0.2">
      <c r="A44" s="113" t="s">
        <v>9</v>
      </c>
      <c r="B44" s="113" t="s">
        <v>10</v>
      </c>
      <c r="C44" s="11" t="s">
        <v>11</v>
      </c>
      <c r="D44" s="12" t="s">
        <v>12</v>
      </c>
      <c r="E44" s="13" t="s">
        <v>12</v>
      </c>
      <c r="F44" s="33" t="s">
        <v>13</v>
      </c>
    </row>
    <row r="45" spans="1:6" x14ac:dyDescent="0.2">
      <c r="A45" s="114"/>
      <c r="B45" s="114"/>
      <c r="C45" s="11" t="s">
        <v>14</v>
      </c>
      <c r="D45" s="12" t="s">
        <v>15</v>
      </c>
      <c r="E45" s="13" t="s">
        <v>16</v>
      </c>
      <c r="F45" s="67" t="s">
        <v>16</v>
      </c>
    </row>
    <row r="46" spans="1:6" ht="12.75" customHeight="1" x14ac:dyDescent="0.2">
      <c r="A46" s="14">
        <v>1</v>
      </c>
      <c r="B46" s="15">
        <v>2</v>
      </c>
      <c r="C46" s="16">
        <v>3</v>
      </c>
      <c r="D46" s="17">
        <v>4</v>
      </c>
      <c r="E46" s="18">
        <v>5</v>
      </c>
      <c r="F46" s="77">
        <v>6</v>
      </c>
    </row>
    <row r="47" spans="1:6" ht="21" customHeight="1" x14ac:dyDescent="0.2">
      <c r="A47" s="14" t="s">
        <v>17</v>
      </c>
      <c r="B47" s="19" t="s">
        <v>18</v>
      </c>
      <c r="C47" s="69">
        <v>5100000</v>
      </c>
      <c r="D47" s="70">
        <v>5000000</v>
      </c>
      <c r="E47" s="71">
        <v>5100000</v>
      </c>
      <c r="F47" s="75">
        <v>5000000</v>
      </c>
    </row>
    <row r="48" spans="1:6" ht="23.25" customHeight="1" x14ac:dyDescent="0.2">
      <c r="A48" s="14" t="s">
        <v>19</v>
      </c>
      <c r="B48" s="19" t="s">
        <v>20</v>
      </c>
      <c r="C48" s="69">
        <v>8750000</v>
      </c>
      <c r="D48" s="70">
        <v>8660000</v>
      </c>
      <c r="E48" s="71">
        <v>8750000</v>
      </c>
      <c r="F48" s="75">
        <f>F49+F50+F51+F52+F53+F54</f>
        <v>8880000</v>
      </c>
    </row>
    <row r="49" spans="1:10" ht="25.5" x14ac:dyDescent="0.2">
      <c r="A49" s="20" t="s">
        <v>21</v>
      </c>
      <c r="B49" s="21" t="s">
        <v>22</v>
      </c>
      <c r="C49" s="72">
        <v>2000000</v>
      </c>
      <c r="D49" s="73">
        <v>1900000</v>
      </c>
      <c r="E49" s="72">
        <v>1800000</v>
      </c>
      <c r="F49" s="76">
        <v>1800000</v>
      </c>
    </row>
    <row r="50" spans="1:10" ht="38.25" x14ac:dyDescent="0.2">
      <c r="A50" s="20" t="s">
        <v>23</v>
      </c>
      <c r="B50" s="21" t="s">
        <v>24</v>
      </c>
      <c r="C50" s="72">
        <v>220000</v>
      </c>
      <c r="D50" s="73">
        <v>150000</v>
      </c>
      <c r="E50" s="72">
        <v>160000</v>
      </c>
      <c r="F50" s="76">
        <v>220000</v>
      </c>
    </row>
    <row r="51" spans="1:10" ht="38.25" x14ac:dyDescent="0.2">
      <c r="A51" s="20" t="s">
        <v>25</v>
      </c>
      <c r="B51" s="21" t="s">
        <v>26</v>
      </c>
      <c r="C51" s="72">
        <v>3600000</v>
      </c>
      <c r="D51" s="73">
        <v>3600000</v>
      </c>
      <c r="E51" s="72">
        <v>3650000</v>
      </c>
      <c r="F51" s="76">
        <v>3650000</v>
      </c>
      <c r="G51" s="68"/>
      <c r="H51" s="68"/>
      <c r="I51" s="68"/>
      <c r="J51" s="68"/>
    </row>
    <row r="52" spans="1:10" ht="51" x14ac:dyDescent="0.2">
      <c r="A52" s="20" t="s">
        <v>27</v>
      </c>
      <c r="B52" s="21" t="s">
        <v>28</v>
      </c>
      <c r="C52" s="72">
        <v>2800000</v>
      </c>
      <c r="D52" s="73">
        <v>2950000</v>
      </c>
      <c r="E52" s="72">
        <v>3100000</v>
      </c>
      <c r="F52" s="76">
        <v>3200000</v>
      </c>
      <c r="G52" s="68"/>
      <c r="H52" s="68"/>
      <c r="I52" s="68"/>
      <c r="J52" s="68"/>
    </row>
    <row r="53" spans="1:10" ht="25.5" x14ac:dyDescent="0.2">
      <c r="A53" s="20" t="s">
        <v>29</v>
      </c>
      <c r="B53" s="21" t="s">
        <v>30</v>
      </c>
      <c r="C53" s="72">
        <v>130000</v>
      </c>
      <c r="D53" s="74">
        <v>30000</v>
      </c>
      <c r="E53" s="72">
        <v>30000</v>
      </c>
      <c r="F53" s="76">
        <v>10000</v>
      </c>
      <c r="G53" s="68"/>
      <c r="H53" s="68"/>
      <c r="I53" s="68"/>
      <c r="J53" s="68"/>
    </row>
    <row r="54" spans="1:10" ht="25.5" x14ac:dyDescent="0.2">
      <c r="A54" s="20" t="s">
        <v>31</v>
      </c>
      <c r="B54" s="21" t="s">
        <v>32</v>
      </c>
      <c r="C54" s="72">
        <v>0</v>
      </c>
      <c r="D54" s="73">
        <v>30000</v>
      </c>
      <c r="E54" s="72">
        <v>10000</v>
      </c>
      <c r="F54" s="76">
        <v>0</v>
      </c>
      <c r="G54" s="68"/>
      <c r="H54" s="68"/>
      <c r="I54" s="68"/>
      <c r="J54" s="68"/>
    </row>
    <row r="55" spans="1:10" ht="21" customHeight="1" x14ac:dyDescent="0.2">
      <c r="A55" s="14" t="s">
        <v>33</v>
      </c>
      <c r="B55" s="22" t="s">
        <v>34</v>
      </c>
      <c r="C55" s="71">
        <v>150000</v>
      </c>
      <c r="D55" s="71">
        <v>149913.10999999999</v>
      </c>
      <c r="E55" s="71">
        <v>150000</v>
      </c>
      <c r="F55" s="75">
        <v>120000</v>
      </c>
      <c r="G55" s="68"/>
      <c r="H55" s="68"/>
      <c r="I55" s="68"/>
      <c r="J55" s="68"/>
    </row>
    <row r="56" spans="1:10" ht="18.75" customHeight="1" x14ac:dyDescent="0.2">
      <c r="A56" s="14"/>
      <c r="B56" s="22" t="s">
        <v>35</v>
      </c>
      <c r="C56" s="75">
        <f>C47+C48+C55</f>
        <v>14000000</v>
      </c>
      <c r="D56" s="71">
        <f>D55+D48+D47</f>
        <v>13809913.109999999</v>
      </c>
      <c r="E56" s="75">
        <v>14000000</v>
      </c>
      <c r="F56" s="75">
        <f>F47+F48+F55</f>
        <v>14000000</v>
      </c>
      <c r="G56" s="68"/>
      <c r="H56" s="68"/>
      <c r="I56" s="68"/>
      <c r="J56" s="68"/>
    </row>
    <row r="57" spans="1:10" ht="25.5" x14ac:dyDescent="0.2">
      <c r="A57" s="14" t="s">
        <v>36</v>
      </c>
      <c r="B57" s="22" t="s">
        <v>37</v>
      </c>
      <c r="C57" s="76">
        <v>0</v>
      </c>
      <c r="D57" s="71">
        <v>1378823.89</v>
      </c>
      <c r="E57" s="71">
        <v>1802066.06</v>
      </c>
      <c r="F57" s="75">
        <v>1802066.06</v>
      </c>
    </row>
    <row r="58" spans="1:10" ht="25.5" x14ac:dyDescent="0.2">
      <c r="A58" s="14" t="s">
        <v>38</v>
      </c>
      <c r="B58" s="22" t="s">
        <v>39</v>
      </c>
      <c r="C58" s="76">
        <v>0</v>
      </c>
      <c r="D58" s="71">
        <v>286885.71000000002</v>
      </c>
      <c r="E58" s="71">
        <v>286885.65000000002</v>
      </c>
      <c r="F58" s="71">
        <v>286885.65000000002</v>
      </c>
    </row>
    <row r="59" spans="1:10" ht="20.25" customHeight="1" x14ac:dyDescent="0.2">
      <c r="A59" s="14" t="s">
        <v>40</v>
      </c>
      <c r="B59" s="22" t="s">
        <v>41</v>
      </c>
      <c r="C59" s="76">
        <v>0</v>
      </c>
      <c r="D59" s="71">
        <v>1004377.29</v>
      </c>
      <c r="E59" s="71">
        <v>1008659.67</v>
      </c>
      <c r="F59" s="71">
        <v>1008659.67</v>
      </c>
    </row>
    <row r="60" spans="1:10" ht="26.25" customHeight="1" x14ac:dyDescent="0.2">
      <c r="A60" s="14"/>
      <c r="B60" s="22" t="s">
        <v>42</v>
      </c>
      <c r="C60" s="75">
        <v>14000000</v>
      </c>
      <c r="D60" s="71">
        <v>16480000</v>
      </c>
      <c r="E60" s="71">
        <f>E47+E48+E55+E57+E58+E59</f>
        <v>17097611.380000003</v>
      </c>
      <c r="F60" s="75">
        <v>17097611.379999999</v>
      </c>
    </row>
    <row r="61" spans="1:10" x14ac:dyDescent="0.2">
      <c r="A61" s="25"/>
      <c r="B61" s="25"/>
      <c r="C61" s="25"/>
      <c r="D61" s="25"/>
      <c r="E61" s="26"/>
    </row>
    <row r="62" spans="1:10" ht="29.25" customHeight="1" x14ac:dyDescent="0.2">
      <c r="A62" s="100" t="s">
        <v>43</v>
      </c>
      <c r="B62" s="100"/>
      <c r="C62" s="101"/>
      <c r="D62" s="101"/>
      <c r="E62" s="101"/>
      <c r="F62" s="101"/>
    </row>
    <row r="63" spans="1:10" x14ac:dyDescent="0.2">
      <c r="A63" s="27"/>
      <c r="B63" s="28"/>
      <c r="C63" s="29"/>
      <c r="D63" s="29"/>
      <c r="E63" s="2"/>
    </row>
    <row r="64" spans="1:10" ht="33.75" x14ac:dyDescent="0.2">
      <c r="A64" s="30" t="s">
        <v>44</v>
      </c>
      <c r="B64" s="30" t="s">
        <v>45</v>
      </c>
      <c r="C64" s="31" t="s">
        <v>46</v>
      </c>
      <c r="D64" s="32" t="s">
        <v>47</v>
      </c>
      <c r="E64" s="33" t="s">
        <v>48</v>
      </c>
      <c r="F64" s="33" t="s">
        <v>49</v>
      </c>
    </row>
    <row r="65" spans="1:6" ht="22.5" x14ac:dyDescent="0.2">
      <c r="A65" s="34" t="s">
        <v>50</v>
      </c>
      <c r="B65" s="34" t="s">
        <v>51</v>
      </c>
      <c r="C65" s="35">
        <v>2000000</v>
      </c>
      <c r="D65" s="35">
        <v>1925655.26</v>
      </c>
      <c r="E65" s="88">
        <f>E115</f>
        <v>2006000</v>
      </c>
      <c r="F65" s="86">
        <f>F115</f>
        <v>1753081.77</v>
      </c>
    </row>
    <row r="66" spans="1:6" ht="22.5" x14ac:dyDescent="0.2">
      <c r="A66" s="34" t="s">
        <v>52</v>
      </c>
      <c r="B66" s="34" t="s">
        <v>53</v>
      </c>
      <c r="C66" s="35">
        <v>6900000</v>
      </c>
      <c r="D66" s="35">
        <v>6753742.29</v>
      </c>
      <c r="E66" s="88">
        <f>E119</f>
        <v>6982000</v>
      </c>
      <c r="F66" s="86">
        <f>F119</f>
        <v>7503401.1699999999</v>
      </c>
    </row>
    <row r="67" spans="1:6" ht="22.5" x14ac:dyDescent="0.2">
      <c r="A67" s="34" t="s">
        <v>54</v>
      </c>
      <c r="B67" s="34" t="s">
        <v>55</v>
      </c>
      <c r="C67" s="35">
        <v>300000</v>
      </c>
      <c r="D67" s="35">
        <v>157000</v>
      </c>
      <c r="E67" s="88">
        <f>E123</f>
        <v>325000</v>
      </c>
      <c r="F67" s="86">
        <f>F123</f>
        <v>185158.79</v>
      </c>
    </row>
    <row r="68" spans="1:6" x14ac:dyDescent="0.2">
      <c r="A68" s="34" t="s">
        <v>56</v>
      </c>
      <c r="B68" s="34" t="s">
        <v>57</v>
      </c>
      <c r="C68" s="35">
        <v>4400000</v>
      </c>
      <c r="D68" s="35">
        <v>4400000</v>
      </c>
      <c r="E68" s="88">
        <f>E127</f>
        <v>4400000</v>
      </c>
      <c r="F68" s="86">
        <f>F127</f>
        <v>4400000</v>
      </c>
    </row>
    <row r="69" spans="1:6" ht="33.75" x14ac:dyDescent="0.2">
      <c r="A69" s="34" t="s">
        <v>58</v>
      </c>
      <c r="B69" s="34" t="s">
        <v>59</v>
      </c>
      <c r="C69" s="35">
        <v>0</v>
      </c>
      <c r="D69" s="35">
        <v>2666108.89</v>
      </c>
      <c r="E69" s="88">
        <f>E95</f>
        <v>3097611.38</v>
      </c>
      <c r="F69" s="75">
        <f>F95</f>
        <v>2797295.31</v>
      </c>
    </row>
    <row r="70" spans="1:6" ht="20.25" customHeight="1" x14ac:dyDescent="0.2">
      <c r="A70" s="34" t="s">
        <v>60</v>
      </c>
      <c r="B70" s="34" t="s">
        <v>61</v>
      </c>
      <c r="C70" s="35">
        <v>400000</v>
      </c>
      <c r="D70" s="35">
        <v>577493.56000000006</v>
      </c>
      <c r="E70" s="88">
        <v>287000</v>
      </c>
      <c r="F70" s="86">
        <f ca="1">F71-(F65+F66+F67+F68+F69)</f>
        <v>458674.33999999613</v>
      </c>
    </row>
    <row r="71" spans="1:6" ht="21" customHeight="1" x14ac:dyDescent="0.2">
      <c r="A71" s="34"/>
      <c r="B71" s="36" t="s">
        <v>62</v>
      </c>
      <c r="C71" s="37">
        <f>SUM(C65:C70)</f>
        <v>14000000</v>
      </c>
      <c r="D71" s="37">
        <f>D65+D66+D67+D68+D69+D70</f>
        <v>16480000.000000002</v>
      </c>
      <c r="E71" s="89">
        <f>E65+E66+E67+E68+E69+E70</f>
        <v>17097611.379999999</v>
      </c>
      <c r="F71" s="75">
        <f ca="1">F65+F66+F67+F68+F69+F70</f>
        <v>17097611.379999995</v>
      </c>
    </row>
    <row r="72" spans="1:6" ht="22.5" x14ac:dyDescent="0.2">
      <c r="A72" s="36" t="s">
        <v>50</v>
      </c>
      <c r="B72" s="36" t="s">
        <v>51</v>
      </c>
      <c r="C72" s="24"/>
      <c r="D72" s="24"/>
      <c r="E72" s="88"/>
      <c r="F72" s="76"/>
    </row>
    <row r="73" spans="1:6" x14ac:dyDescent="0.2">
      <c r="A73" s="34" t="s">
        <v>63</v>
      </c>
      <c r="B73" s="38" t="s">
        <v>64</v>
      </c>
      <c r="C73" s="24">
        <v>400000</v>
      </c>
      <c r="D73" s="39">
        <v>476080.83</v>
      </c>
      <c r="E73" s="24">
        <f>E106</f>
        <v>400000</v>
      </c>
      <c r="F73" s="76">
        <f>F106</f>
        <v>390000</v>
      </c>
    </row>
    <row r="74" spans="1:6" x14ac:dyDescent="0.2">
      <c r="A74" s="34" t="s">
        <v>65</v>
      </c>
      <c r="B74" s="38" t="s">
        <v>66</v>
      </c>
      <c r="C74" s="24">
        <v>600000</v>
      </c>
      <c r="D74" s="39">
        <v>527250</v>
      </c>
      <c r="E74" s="24">
        <f t="shared" ref="E74:F81" si="0">E107</f>
        <v>675000</v>
      </c>
      <c r="F74" s="76">
        <f>F107</f>
        <v>485105.19</v>
      </c>
    </row>
    <row r="75" spans="1:6" x14ac:dyDescent="0.2">
      <c r="A75" s="34" t="s">
        <v>67</v>
      </c>
      <c r="B75" s="38" t="s">
        <v>68</v>
      </c>
      <c r="C75" s="24">
        <v>300000</v>
      </c>
      <c r="D75" s="39">
        <v>238044.13</v>
      </c>
      <c r="E75" s="24">
        <f t="shared" si="0"/>
        <v>215000</v>
      </c>
      <c r="F75" s="76">
        <f t="shared" si="0"/>
        <v>213935.8</v>
      </c>
    </row>
    <row r="76" spans="1:6" x14ac:dyDescent="0.2">
      <c r="A76" s="34" t="s">
        <v>69</v>
      </c>
      <c r="B76" s="38" t="s">
        <v>70</v>
      </c>
      <c r="C76" s="24">
        <v>170000</v>
      </c>
      <c r="D76" s="39">
        <v>164280.29999999999</v>
      </c>
      <c r="E76" s="24">
        <f t="shared" si="0"/>
        <v>176000</v>
      </c>
      <c r="F76" s="76">
        <f t="shared" si="0"/>
        <v>146000</v>
      </c>
    </row>
    <row r="77" spans="1:6" x14ac:dyDescent="0.2">
      <c r="A77" s="34" t="s">
        <v>71</v>
      </c>
      <c r="B77" s="38" t="s">
        <v>72</v>
      </c>
      <c r="C77" s="24">
        <v>10000</v>
      </c>
      <c r="D77" s="39">
        <v>10000</v>
      </c>
      <c r="E77" s="24">
        <f t="shared" si="0"/>
        <v>10000</v>
      </c>
      <c r="F77" s="76">
        <f t="shared" si="0"/>
        <v>10000</v>
      </c>
    </row>
    <row r="78" spans="1:6" ht="22.5" x14ac:dyDescent="0.2">
      <c r="A78" s="34" t="s">
        <v>73</v>
      </c>
      <c r="B78" s="38" t="s">
        <v>74</v>
      </c>
      <c r="C78" s="24">
        <v>100000</v>
      </c>
      <c r="D78" s="39">
        <v>100000</v>
      </c>
      <c r="E78" s="24">
        <f t="shared" si="0"/>
        <v>110000</v>
      </c>
      <c r="F78" s="76">
        <f t="shared" si="0"/>
        <v>108040.78</v>
      </c>
    </row>
    <row r="79" spans="1:6" ht="22.5" x14ac:dyDescent="0.2">
      <c r="A79" s="34" t="s">
        <v>75</v>
      </c>
      <c r="B79" s="38" t="s">
        <v>76</v>
      </c>
      <c r="C79" s="24">
        <v>300000</v>
      </c>
      <c r="D79" s="39">
        <v>235000</v>
      </c>
      <c r="E79" s="24">
        <f>E112</f>
        <v>280000</v>
      </c>
      <c r="F79" s="76">
        <f>F112</f>
        <v>265000</v>
      </c>
    </row>
    <row r="80" spans="1:6" ht="22.5" x14ac:dyDescent="0.2">
      <c r="A80" s="34" t="s">
        <v>77</v>
      </c>
      <c r="B80" s="38" t="s">
        <v>78</v>
      </c>
      <c r="C80" s="24">
        <v>20000</v>
      </c>
      <c r="D80" s="39">
        <v>15000</v>
      </c>
      <c r="E80" s="24">
        <f t="shared" si="0"/>
        <v>20000</v>
      </c>
      <c r="F80" s="76">
        <f t="shared" si="0"/>
        <v>15000</v>
      </c>
    </row>
    <row r="81" spans="1:10" ht="22.5" x14ac:dyDescent="0.2">
      <c r="A81" s="34" t="s">
        <v>79</v>
      </c>
      <c r="B81" s="38" t="s">
        <v>80</v>
      </c>
      <c r="C81" s="24">
        <v>100000</v>
      </c>
      <c r="D81" s="39">
        <v>160000</v>
      </c>
      <c r="E81" s="24">
        <f t="shared" si="0"/>
        <v>120000</v>
      </c>
      <c r="F81" s="76">
        <f>F173</f>
        <v>120000</v>
      </c>
    </row>
    <row r="82" spans="1:10" x14ac:dyDescent="0.2">
      <c r="A82" s="34"/>
      <c r="B82" s="40" t="s">
        <v>81</v>
      </c>
      <c r="C82" s="23">
        <f>C73+C74+C75+C76+C77+C78+C79+C80+C81</f>
        <v>2000000</v>
      </c>
      <c r="D82" s="23">
        <f>D73+D74+D75+D76+D77+D78+D79+D80+D81</f>
        <v>1925655.26</v>
      </c>
      <c r="E82" s="23">
        <f>E73+E74+E75+E76+E77+E78+E79+E80+E81</f>
        <v>2006000</v>
      </c>
      <c r="F82" s="75">
        <f>F73+F74+F75+F76+F77+F78+F79+F80+F81</f>
        <v>1753081.77</v>
      </c>
    </row>
    <row r="83" spans="1:10" ht="22.5" x14ac:dyDescent="0.2">
      <c r="A83" s="36" t="s">
        <v>52</v>
      </c>
      <c r="B83" s="40" t="s">
        <v>53</v>
      </c>
      <c r="C83" s="41"/>
      <c r="D83" s="41"/>
      <c r="E83" s="24"/>
      <c r="F83" s="76"/>
    </row>
    <row r="84" spans="1:10" ht="22.5" x14ac:dyDescent="0.2">
      <c r="A84" s="34" t="s">
        <v>82</v>
      </c>
      <c r="B84" s="38" t="s">
        <v>83</v>
      </c>
      <c r="C84" s="24">
        <v>3500000</v>
      </c>
      <c r="D84" s="24">
        <v>3124494.12</v>
      </c>
      <c r="E84" s="24">
        <f>E117</f>
        <v>3277000</v>
      </c>
      <c r="F84" s="76">
        <f>F117</f>
        <v>3462963.41</v>
      </c>
    </row>
    <row r="85" spans="1:10" ht="22.5" x14ac:dyDescent="0.2">
      <c r="A85" s="34" t="s">
        <v>84</v>
      </c>
      <c r="B85" s="38" t="s">
        <v>85</v>
      </c>
      <c r="C85" s="24">
        <v>3400000</v>
      </c>
      <c r="D85" s="24">
        <v>3629248.17</v>
      </c>
      <c r="E85" s="24">
        <f>E118</f>
        <v>3705000</v>
      </c>
      <c r="F85" s="76">
        <f>F118</f>
        <v>4040437.7599999998</v>
      </c>
    </row>
    <row r="86" spans="1:10" x14ac:dyDescent="0.2">
      <c r="A86" s="34"/>
      <c r="B86" s="40" t="s">
        <v>86</v>
      </c>
      <c r="C86" s="23">
        <f>C84+C85</f>
        <v>6900000</v>
      </c>
      <c r="D86" s="23">
        <f>D84+D85</f>
        <v>6753742.29</v>
      </c>
      <c r="E86" s="23">
        <f>E84+E85</f>
        <v>6982000</v>
      </c>
      <c r="F86" s="75">
        <f>SUM(F84:F85)</f>
        <v>7503401.1699999999</v>
      </c>
    </row>
    <row r="87" spans="1:10" ht="22.5" x14ac:dyDescent="0.2">
      <c r="A87" s="36" t="s">
        <v>54</v>
      </c>
      <c r="B87" s="40" t="s">
        <v>55</v>
      </c>
      <c r="C87" s="24"/>
      <c r="D87" s="24"/>
      <c r="E87" s="24"/>
      <c r="F87" s="76"/>
    </row>
    <row r="88" spans="1:10" ht="45" x14ac:dyDescent="0.2">
      <c r="A88" s="34" t="s">
        <v>87</v>
      </c>
      <c r="B88" s="38" t="s">
        <v>88</v>
      </c>
      <c r="C88" s="24">
        <v>200000</v>
      </c>
      <c r="D88" s="24">
        <v>107000</v>
      </c>
      <c r="E88" s="24">
        <f>E121</f>
        <v>260000</v>
      </c>
      <c r="F88" s="76">
        <f>F121</f>
        <v>110158.79000000001</v>
      </c>
      <c r="J88" s="42"/>
    </row>
    <row r="89" spans="1:10" x14ac:dyDescent="0.2">
      <c r="A89" s="34" t="s">
        <v>89</v>
      </c>
      <c r="B89" s="38" t="s">
        <v>90</v>
      </c>
      <c r="C89" s="24">
        <v>100000</v>
      </c>
      <c r="D89" s="24">
        <v>50000</v>
      </c>
      <c r="E89" s="24">
        <f>E122</f>
        <v>65000</v>
      </c>
      <c r="F89" s="76">
        <f>F122</f>
        <v>75000</v>
      </c>
    </row>
    <row r="90" spans="1:10" x14ac:dyDescent="0.2">
      <c r="A90" s="34"/>
      <c r="B90" s="40" t="s">
        <v>91</v>
      </c>
      <c r="C90" s="23">
        <v>300000</v>
      </c>
      <c r="D90" s="23">
        <f>D88+D89</f>
        <v>157000</v>
      </c>
      <c r="E90" s="23">
        <f>E88+E89</f>
        <v>325000</v>
      </c>
      <c r="F90" s="75">
        <f>F88+F89</f>
        <v>185158.79</v>
      </c>
    </row>
    <row r="91" spans="1:10" x14ac:dyDescent="0.2">
      <c r="A91" s="36" t="s">
        <v>56</v>
      </c>
      <c r="B91" s="40" t="s">
        <v>57</v>
      </c>
      <c r="C91" s="24"/>
      <c r="D91" s="24"/>
      <c r="E91" s="24"/>
      <c r="F91" s="76"/>
    </row>
    <row r="92" spans="1:10" x14ac:dyDescent="0.2">
      <c r="A92" s="34" t="s">
        <v>92</v>
      </c>
      <c r="B92" s="38" t="s">
        <v>93</v>
      </c>
      <c r="C92" s="24">
        <v>3800000</v>
      </c>
      <c r="D92" s="24">
        <v>3810000</v>
      </c>
      <c r="E92" s="24">
        <f>E274</f>
        <v>3800000</v>
      </c>
      <c r="F92" s="76">
        <f>F274</f>
        <v>3810000</v>
      </c>
    </row>
    <row r="93" spans="1:10" x14ac:dyDescent="0.2">
      <c r="A93" s="34" t="s">
        <v>94</v>
      </c>
      <c r="B93" s="38" t="s">
        <v>95</v>
      </c>
      <c r="C93" s="24">
        <v>600000</v>
      </c>
      <c r="D93" s="24">
        <v>590000</v>
      </c>
      <c r="E93" s="24">
        <f>E284</f>
        <v>600000</v>
      </c>
      <c r="F93" s="76">
        <f>F284</f>
        <v>590000</v>
      </c>
    </row>
    <row r="94" spans="1:10" x14ac:dyDescent="0.2">
      <c r="A94" s="34"/>
      <c r="B94" s="40" t="s">
        <v>96</v>
      </c>
      <c r="C94" s="23">
        <f>C92+C93</f>
        <v>4400000</v>
      </c>
      <c r="D94" s="43">
        <f>D92+D93</f>
        <v>4400000</v>
      </c>
      <c r="E94" s="23">
        <f>E92+E93</f>
        <v>4400000</v>
      </c>
      <c r="F94" s="75">
        <f>F92+F93</f>
        <v>4400000</v>
      </c>
    </row>
    <row r="95" spans="1:10" ht="45" x14ac:dyDescent="0.2">
      <c r="A95" s="36" t="s">
        <v>58</v>
      </c>
      <c r="B95" s="40" t="s">
        <v>97</v>
      </c>
      <c r="C95" s="44">
        <v>0</v>
      </c>
      <c r="D95" s="23">
        <v>2666108.89</v>
      </c>
      <c r="E95" s="23">
        <f>E132</f>
        <v>3097611.38</v>
      </c>
      <c r="F95" s="76">
        <f>F102</f>
        <v>2797295.31</v>
      </c>
    </row>
    <row r="96" spans="1:10" ht="25.5" customHeight="1" x14ac:dyDescent="0.2">
      <c r="A96" s="36" t="s">
        <v>60</v>
      </c>
      <c r="B96" s="36" t="s">
        <v>61</v>
      </c>
      <c r="C96" s="45">
        <v>400000</v>
      </c>
      <c r="D96" s="46">
        <v>577493.56000000006</v>
      </c>
      <c r="E96" s="23">
        <v>287000</v>
      </c>
      <c r="F96" s="75">
        <f ca="1">F70</f>
        <v>458674.33999999613</v>
      </c>
    </row>
    <row r="97" spans="1:6" x14ac:dyDescent="0.2">
      <c r="A97" s="102"/>
      <c r="B97" s="103"/>
      <c r="C97" s="103"/>
      <c r="D97" s="103"/>
      <c r="E97" s="104"/>
      <c r="F97" s="87"/>
    </row>
    <row r="98" spans="1:6" ht="19.5" customHeight="1" x14ac:dyDescent="0.2">
      <c r="A98" s="47" t="s">
        <v>50</v>
      </c>
      <c r="B98" s="105" t="s">
        <v>51</v>
      </c>
      <c r="C98" s="106"/>
      <c r="D98" s="107"/>
      <c r="E98" s="90">
        <f>E115</f>
        <v>2006000</v>
      </c>
      <c r="F98" s="76">
        <f>F115</f>
        <v>1753081.77</v>
      </c>
    </row>
    <row r="99" spans="1:6" ht="16.5" customHeight="1" x14ac:dyDescent="0.2">
      <c r="A99" s="47" t="s">
        <v>52</v>
      </c>
      <c r="B99" s="105" t="s">
        <v>53</v>
      </c>
      <c r="C99" s="106"/>
      <c r="D99" s="107"/>
      <c r="E99" s="90">
        <f>E119</f>
        <v>6982000</v>
      </c>
      <c r="F99" s="76">
        <f>F119</f>
        <v>7503401.1699999999</v>
      </c>
    </row>
    <row r="100" spans="1:6" ht="15" customHeight="1" x14ac:dyDescent="0.2">
      <c r="A100" s="47" t="s">
        <v>54</v>
      </c>
      <c r="B100" s="105" t="s">
        <v>55</v>
      </c>
      <c r="C100" s="106"/>
      <c r="D100" s="107"/>
      <c r="E100" s="90">
        <f>E123</f>
        <v>325000</v>
      </c>
      <c r="F100" s="76">
        <f>F123</f>
        <v>185158.79</v>
      </c>
    </row>
    <row r="101" spans="1:6" ht="14.25" customHeight="1" x14ac:dyDescent="0.2">
      <c r="A101" s="47" t="s">
        <v>56</v>
      </c>
      <c r="B101" s="105" t="s">
        <v>57</v>
      </c>
      <c r="C101" s="106"/>
      <c r="D101" s="107"/>
      <c r="E101" s="90">
        <f>E127</f>
        <v>4400000</v>
      </c>
      <c r="F101" s="76">
        <f>F127</f>
        <v>4400000</v>
      </c>
    </row>
    <row r="102" spans="1:6" ht="25.5" customHeight="1" x14ac:dyDescent="0.2">
      <c r="A102" s="47" t="s">
        <v>58</v>
      </c>
      <c r="B102" s="105" t="s">
        <v>59</v>
      </c>
      <c r="C102" s="106"/>
      <c r="D102" s="107"/>
      <c r="E102" s="90">
        <f>E132</f>
        <v>3097611.38</v>
      </c>
      <c r="F102" s="76">
        <f>F132</f>
        <v>2797295.31</v>
      </c>
    </row>
    <row r="103" spans="1:6" ht="15" customHeight="1" x14ac:dyDescent="0.2">
      <c r="A103" s="47" t="s">
        <v>60</v>
      </c>
      <c r="B103" s="105" t="s">
        <v>61</v>
      </c>
      <c r="C103" s="106"/>
      <c r="D103" s="107"/>
      <c r="E103" s="90">
        <v>287000</v>
      </c>
      <c r="F103" s="76">
        <f ca="1">F70</f>
        <v>458674.33999999613</v>
      </c>
    </row>
    <row r="104" spans="1:6" ht="23.25" customHeight="1" x14ac:dyDescent="0.2">
      <c r="A104" s="47"/>
      <c r="B104" s="115" t="s">
        <v>62</v>
      </c>
      <c r="C104" s="106"/>
      <c r="D104" s="116"/>
      <c r="E104" s="75">
        <f>E98+E99+E100+E101+E102+E103</f>
        <v>17097611.379999999</v>
      </c>
      <c r="F104" s="75">
        <f ca="1">F98+F99+F100+F101+F102+F103</f>
        <v>17097611.379999995</v>
      </c>
    </row>
    <row r="105" spans="1:6" ht="12.75" customHeight="1" x14ac:dyDescent="0.2">
      <c r="A105" s="47" t="s">
        <v>50</v>
      </c>
      <c r="B105" s="105" t="s">
        <v>51</v>
      </c>
      <c r="C105" s="106"/>
      <c r="D105" s="107"/>
      <c r="E105" s="90"/>
      <c r="F105" s="76"/>
    </row>
    <row r="106" spans="1:6" x14ac:dyDescent="0.2">
      <c r="A106" s="50" t="s">
        <v>63</v>
      </c>
      <c r="B106" s="105" t="s">
        <v>64</v>
      </c>
      <c r="C106" s="106"/>
      <c r="D106" s="107"/>
      <c r="E106" s="90">
        <f>E135</f>
        <v>400000</v>
      </c>
      <c r="F106" s="76">
        <f>F135</f>
        <v>390000</v>
      </c>
    </row>
    <row r="107" spans="1:6" x14ac:dyDescent="0.2">
      <c r="A107" s="50" t="s">
        <v>65</v>
      </c>
      <c r="B107" s="105" t="s">
        <v>66</v>
      </c>
      <c r="C107" s="106"/>
      <c r="D107" s="107"/>
      <c r="E107" s="90">
        <f>E140</f>
        <v>675000</v>
      </c>
      <c r="F107" s="76">
        <f>F140</f>
        <v>485105.19</v>
      </c>
    </row>
    <row r="108" spans="1:6" x14ac:dyDescent="0.2">
      <c r="A108" s="50" t="s">
        <v>67</v>
      </c>
      <c r="B108" s="105" t="s">
        <v>68</v>
      </c>
      <c r="C108" s="106"/>
      <c r="D108" s="107"/>
      <c r="E108" s="90">
        <f>E150</f>
        <v>215000</v>
      </c>
      <c r="F108" s="48">
        <f>F150</f>
        <v>213935.8</v>
      </c>
    </row>
    <row r="109" spans="1:6" x14ac:dyDescent="0.2">
      <c r="A109" s="50" t="s">
        <v>69</v>
      </c>
      <c r="B109" s="105" t="s">
        <v>70</v>
      </c>
      <c r="C109" s="106"/>
      <c r="D109" s="107"/>
      <c r="E109" s="90">
        <f>E155</f>
        <v>176000</v>
      </c>
      <c r="F109" s="48">
        <f>F155</f>
        <v>146000</v>
      </c>
    </row>
    <row r="110" spans="1:6" x14ac:dyDescent="0.2">
      <c r="A110" s="50" t="s">
        <v>71</v>
      </c>
      <c r="B110" s="105" t="s">
        <v>72</v>
      </c>
      <c r="C110" s="106"/>
      <c r="D110" s="107"/>
      <c r="E110" s="90">
        <f>E160</f>
        <v>10000</v>
      </c>
      <c r="F110" s="48">
        <f>F160</f>
        <v>10000</v>
      </c>
    </row>
    <row r="111" spans="1:6" ht="12.75" customHeight="1" x14ac:dyDescent="0.2">
      <c r="A111" s="50" t="s">
        <v>73</v>
      </c>
      <c r="B111" s="105" t="s">
        <v>74</v>
      </c>
      <c r="C111" s="106"/>
      <c r="D111" s="107"/>
      <c r="E111" s="90">
        <f>E161</f>
        <v>110000</v>
      </c>
      <c r="F111" s="48">
        <f>F161</f>
        <v>108040.78</v>
      </c>
    </row>
    <row r="112" spans="1:6" ht="12.75" customHeight="1" x14ac:dyDescent="0.2">
      <c r="A112" s="50" t="s">
        <v>75</v>
      </c>
      <c r="B112" s="105" t="s">
        <v>76</v>
      </c>
      <c r="C112" s="106"/>
      <c r="D112" s="107"/>
      <c r="E112" s="90">
        <f>E167</f>
        <v>280000</v>
      </c>
      <c r="F112" s="48">
        <f>F167</f>
        <v>265000</v>
      </c>
    </row>
    <row r="113" spans="1:6" ht="12.75" customHeight="1" x14ac:dyDescent="0.2">
      <c r="A113" s="50" t="s">
        <v>77</v>
      </c>
      <c r="B113" s="105" t="s">
        <v>78</v>
      </c>
      <c r="C113" s="106"/>
      <c r="D113" s="107"/>
      <c r="E113" s="90">
        <f>E172</f>
        <v>20000</v>
      </c>
      <c r="F113" s="48">
        <f>F172</f>
        <v>15000</v>
      </c>
    </row>
    <row r="114" spans="1:6" ht="12.75" customHeight="1" x14ac:dyDescent="0.2">
      <c r="A114" s="50" t="s">
        <v>79</v>
      </c>
      <c r="B114" s="105" t="s">
        <v>80</v>
      </c>
      <c r="C114" s="106"/>
      <c r="D114" s="107"/>
      <c r="E114" s="90">
        <f>E173</f>
        <v>120000</v>
      </c>
      <c r="F114" s="48">
        <f>F173</f>
        <v>120000</v>
      </c>
    </row>
    <row r="115" spans="1:6" x14ac:dyDescent="0.2">
      <c r="A115" s="50"/>
      <c r="B115" s="115" t="s">
        <v>81</v>
      </c>
      <c r="C115" s="106"/>
      <c r="D115" s="116"/>
      <c r="E115" s="75">
        <f>E106+E107+E108+E109+E110+E111+E112+E113+E114</f>
        <v>2006000</v>
      </c>
      <c r="F115" s="49">
        <f>F106+F107+F108+F109+F110+F111+F112+F113+F114</f>
        <v>1753081.77</v>
      </c>
    </row>
    <row r="116" spans="1:6" ht="12.75" customHeight="1" x14ac:dyDescent="0.2">
      <c r="A116" s="47" t="s">
        <v>52</v>
      </c>
      <c r="B116" s="105" t="s">
        <v>53</v>
      </c>
      <c r="C116" s="106"/>
      <c r="D116" s="107"/>
      <c r="E116" s="90"/>
      <c r="F116" s="48"/>
    </row>
    <row r="117" spans="1:6" ht="12.75" customHeight="1" x14ac:dyDescent="0.2">
      <c r="A117" s="50" t="s">
        <v>82</v>
      </c>
      <c r="B117" s="105" t="s">
        <v>83</v>
      </c>
      <c r="C117" s="106"/>
      <c r="D117" s="107"/>
      <c r="E117" s="90">
        <f>E178</f>
        <v>3277000</v>
      </c>
      <c r="F117" s="48">
        <f>F178</f>
        <v>3462963.41</v>
      </c>
    </row>
    <row r="118" spans="1:6" ht="12.75" customHeight="1" x14ac:dyDescent="0.2">
      <c r="A118" s="50" t="s">
        <v>84</v>
      </c>
      <c r="B118" s="105" t="s">
        <v>85</v>
      </c>
      <c r="C118" s="106"/>
      <c r="D118" s="107"/>
      <c r="E118" s="90">
        <f>E209</f>
        <v>3705000</v>
      </c>
      <c r="F118" s="48">
        <f>F209</f>
        <v>4040437.7599999998</v>
      </c>
    </row>
    <row r="119" spans="1:6" x14ac:dyDescent="0.2">
      <c r="A119" s="51"/>
      <c r="B119" s="115" t="s">
        <v>86</v>
      </c>
      <c r="C119" s="106"/>
      <c r="D119" s="116"/>
      <c r="E119" s="75">
        <f>E117+E118</f>
        <v>6982000</v>
      </c>
      <c r="F119" s="49">
        <f>F117+F118</f>
        <v>7503401.1699999999</v>
      </c>
    </row>
    <row r="120" spans="1:6" ht="12.75" customHeight="1" x14ac:dyDescent="0.2">
      <c r="A120" s="47" t="s">
        <v>54</v>
      </c>
      <c r="B120" s="105" t="s">
        <v>55</v>
      </c>
      <c r="C120" s="106"/>
      <c r="D120" s="107"/>
      <c r="E120" s="90"/>
      <c r="F120" s="48"/>
    </row>
    <row r="121" spans="1:6" ht="12.75" customHeight="1" x14ac:dyDescent="0.2">
      <c r="A121" s="50" t="s">
        <v>87</v>
      </c>
      <c r="B121" s="105" t="s">
        <v>98</v>
      </c>
      <c r="C121" s="106"/>
      <c r="D121" s="107"/>
      <c r="E121" s="90">
        <f>E263</f>
        <v>260000</v>
      </c>
      <c r="F121" s="57">
        <f>F263</f>
        <v>110158.79000000001</v>
      </c>
    </row>
    <row r="122" spans="1:6" x14ac:dyDescent="0.2">
      <c r="A122" s="50" t="s">
        <v>89</v>
      </c>
      <c r="B122" s="105" t="s">
        <v>90</v>
      </c>
      <c r="C122" s="106"/>
      <c r="D122" s="107"/>
      <c r="E122" s="90">
        <f>E269</f>
        <v>65000</v>
      </c>
      <c r="F122" s="57">
        <f>F269</f>
        <v>75000</v>
      </c>
    </row>
    <row r="123" spans="1:6" x14ac:dyDescent="0.2">
      <c r="A123" s="51"/>
      <c r="B123" s="115" t="s">
        <v>91</v>
      </c>
      <c r="C123" s="106"/>
      <c r="D123" s="116"/>
      <c r="E123" s="75">
        <f>E121+E122</f>
        <v>325000</v>
      </c>
      <c r="F123" s="49">
        <f>F121+F122</f>
        <v>185158.79</v>
      </c>
    </row>
    <row r="124" spans="1:6" x14ac:dyDescent="0.2">
      <c r="A124" s="47" t="s">
        <v>56</v>
      </c>
      <c r="B124" s="105" t="s">
        <v>57</v>
      </c>
      <c r="C124" s="106"/>
      <c r="D124" s="107"/>
      <c r="E124" s="90"/>
      <c r="F124" s="48"/>
    </row>
    <row r="125" spans="1:6" x14ac:dyDescent="0.2">
      <c r="A125" s="50" t="s">
        <v>92</v>
      </c>
      <c r="B125" s="105" t="s">
        <v>93</v>
      </c>
      <c r="C125" s="106"/>
      <c r="D125" s="107"/>
      <c r="E125" s="90">
        <f>E274</f>
        <v>3800000</v>
      </c>
      <c r="F125" s="57">
        <f>F274</f>
        <v>3810000</v>
      </c>
    </row>
    <row r="126" spans="1:6" x14ac:dyDescent="0.2">
      <c r="A126" s="50" t="s">
        <v>94</v>
      </c>
      <c r="B126" s="105" t="s">
        <v>95</v>
      </c>
      <c r="C126" s="106"/>
      <c r="D126" s="107"/>
      <c r="E126" s="90">
        <f>E284</f>
        <v>600000</v>
      </c>
      <c r="F126" s="57">
        <f>F284</f>
        <v>590000</v>
      </c>
    </row>
    <row r="127" spans="1:6" x14ac:dyDescent="0.2">
      <c r="A127" s="47"/>
      <c r="B127" s="115" t="s">
        <v>96</v>
      </c>
      <c r="C127" s="106"/>
      <c r="D127" s="116"/>
      <c r="E127" s="75">
        <f>E125+E126</f>
        <v>4400000</v>
      </c>
      <c r="F127" s="49">
        <f>F125+F126</f>
        <v>4400000</v>
      </c>
    </row>
    <row r="128" spans="1:6" ht="28.5" customHeight="1" x14ac:dyDescent="0.2">
      <c r="A128" s="52" t="s">
        <v>58</v>
      </c>
      <c r="B128" s="105" t="s">
        <v>59</v>
      </c>
      <c r="C128" s="106"/>
      <c r="D128" s="107"/>
      <c r="E128" s="75"/>
      <c r="F128" s="48"/>
    </row>
    <row r="129" spans="1:6" ht="24.75" customHeight="1" x14ac:dyDescent="0.2">
      <c r="A129" s="53" t="s">
        <v>99</v>
      </c>
      <c r="B129" s="119" t="s">
        <v>100</v>
      </c>
      <c r="C129" s="120"/>
      <c r="D129" s="121"/>
      <c r="E129" s="76">
        <v>1802066.06</v>
      </c>
      <c r="F129" s="48">
        <f>F291</f>
        <v>1501749.9900000002</v>
      </c>
    </row>
    <row r="130" spans="1:6" x14ac:dyDescent="0.2">
      <c r="A130" s="53" t="s">
        <v>101</v>
      </c>
      <c r="B130" s="119" t="s">
        <v>102</v>
      </c>
      <c r="C130" s="120"/>
      <c r="D130" s="121"/>
      <c r="E130" s="76">
        <v>286885.65000000002</v>
      </c>
      <c r="F130" s="48">
        <f>F332</f>
        <v>286885.65000000002</v>
      </c>
    </row>
    <row r="131" spans="1:6" x14ac:dyDescent="0.2">
      <c r="A131" s="53" t="s">
        <v>103</v>
      </c>
      <c r="B131" s="119" t="s">
        <v>104</v>
      </c>
      <c r="C131" s="120"/>
      <c r="D131" s="121"/>
      <c r="E131" s="76">
        <v>1008659.67</v>
      </c>
      <c r="F131" s="48">
        <f>F335</f>
        <v>1008659.6699999999</v>
      </c>
    </row>
    <row r="132" spans="1:6" x14ac:dyDescent="0.2">
      <c r="A132" s="52"/>
      <c r="B132" s="115" t="s">
        <v>105</v>
      </c>
      <c r="C132" s="106"/>
      <c r="D132" s="116"/>
      <c r="E132" s="75">
        <f>E129+E130+E131</f>
        <v>3097611.38</v>
      </c>
      <c r="F132" s="49">
        <f>F129+F130+F131</f>
        <v>2797295.31</v>
      </c>
    </row>
    <row r="133" spans="1:6" x14ac:dyDescent="0.2">
      <c r="A133" s="47" t="s">
        <v>60</v>
      </c>
      <c r="B133" s="115" t="s">
        <v>61</v>
      </c>
      <c r="C133" s="106"/>
      <c r="D133" s="116"/>
      <c r="E133" s="75">
        <v>287000</v>
      </c>
      <c r="F133" s="49">
        <f ca="1">F70</f>
        <v>458674.33999999613</v>
      </c>
    </row>
    <row r="134" spans="1:6" ht="12.75" customHeight="1" x14ac:dyDescent="0.2">
      <c r="A134" s="54" t="s">
        <v>50</v>
      </c>
      <c r="B134" s="117" t="s">
        <v>51</v>
      </c>
      <c r="C134" s="106"/>
      <c r="D134" s="118"/>
      <c r="E134" s="83">
        <f>E135+E140+E150+E155+E160+E161+E167+E172+E173</f>
        <v>2006000</v>
      </c>
      <c r="F134" s="55">
        <f>F135+F140+F150+F155+F160+F161+F167+F172+F173</f>
        <v>1753081.77</v>
      </c>
    </row>
    <row r="135" spans="1:6" x14ac:dyDescent="0.2">
      <c r="A135" s="54" t="s">
        <v>63</v>
      </c>
      <c r="B135" s="117" t="s">
        <v>64</v>
      </c>
      <c r="C135" s="106"/>
      <c r="D135" s="118"/>
      <c r="E135" s="83">
        <f>E137+E136+E138</f>
        <v>400000</v>
      </c>
      <c r="F135" s="55">
        <f>F136+F137+F138+F139</f>
        <v>390000</v>
      </c>
    </row>
    <row r="136" spans="1:6" ht="12.75" customHeight="1" x14ac:dyDescent="0.2">
      <c r="A136" s="56" t="s">
        <v>106</v>
      </c>
      <c r="B136" s="105" t="s">
        <v>107</v>
      </c>
      <c r="C136" s="106"/>
      <c r="D136" s="107"/>
      <c r="E136" s="90">
        <v>100000</v>
      </c>
      <c r="F136" s="48">
        <v>0</v>
      </c>
    </row>
    <row r="137" spans="1:6" ht="12.75" customHeight="1" x14ac:dyDescent="0.2">
      <c r="A137" s="56" t="s">
        <v>108</v>
      </c>
      <c r="B137" s="105" t="s">
        <v>109</v>
      </c>
      <c r="C137" s="106"/>
      <c r="D137" s="107"/>
      <c r="E137" s="90">
        <v>120000</v>
      </c>
      <c r="F137" s="48">
        <v>0</v>
      </c>
    </row>
    <row r="138" spans="1:6" ht="24" customHeight="1" x14ac:dyDescent="0.2">
      <c r="A138" s="56" t="s">
        <v>110</v>
      </c>
      <c r="B138" s="105" t="s">
        <v>111</v>
      </c>
      <c r="C138" s="122"/>
      <c r="D138" s="107"/>
      <c r="E138" s="90">
        <v>180000</v>
      </c>
      <c r="F138" s="48">
        <v>300000</v>
      </c>
    </row>
    <row r="139" spans="1:6" ht="18" customHeight="1" x14ac:dyDescent="0.2">
      <c r="A139" s="60" t="s">
        <v>478</v>
      </c>
      <c r="B139" s="119" t="s">
        <v>479</v>
      </c>
      <c r="C139" s="120"/>
      <c r="D139" s="123"/>
      <c r="E139" s="90">
        <v>0</v>
      </c>
      <c r="F139" s="48">
        <v>90000</v>
      </c>
    </row>
    <row r="140" spans="1:6" ht="20.25" customHeight="1" x14ac:dyDescent="0.2">
      <c r="A140" s="54" t="s">
        <v>65</v>
      </c>
      <c r="B140" s="117" t="s">
        <v>66</v>
      </c>
      <c r="C140" s="106"/>
      <c r="D140" s="118"/>
      <c r="E140" s="83">
        <f>E141+E145+E149+E148</f>
        <v>675000</v>
      </c>
      <c r="F140" s="55">
        <f>F141+F145+F148+F149</f>
        <v>485105.19</v>
      </c>
    </row>
    <row r="141" spans="1:6" ht="20.25" customHeight="1" x14ac:dyDescent="0.2">
      <c r="A141" s="56" t="s">
        <v>112</v>
      </c>
      <c r="B141" s="105" t="s">
        <v>113</v>
      </c>
      <c r="C141" s="106"/>
      <c r="D141" s="107"/>
      <c r="E141" s="90">
        <f>E142+E143</f>
        <v>490000</v>
      </c>
      <c r="F141" s="48">
        <f>F142+F143+F144</f>
        <v>385555.69</v>
      </c>
    </row>
    <row r="142" spans="1:6" ht="13.5" customHeight="1" x14ac:dyDescent="0.2">
      <c r="A142" s="56" t="s">
        <v>114</v>
      </c>
      <c r="B142" s="105" t="s">
        <v>115</v>
      </c>
      <c r="C142" s="106"/>
      <c r="D142" s="107"/>
      <c r="E142" s="90">
        <v>450000</v>
      </c>
      <c r="F142" s="48">
        <v>300555.69</v>
      </c>
    </row>
    <row r="143" spans="1:6" ht="15" customHeight="1" x14ac:dyDescent="0.2">
      <c r="A143" s="56" t="s">
        <v>116</v>
      </c>
      <c r="B143" s="105" t="s">
        <v>117</v>
      </c>
      <c r="C143" s="106"/>
      <c r="D143" s="107"/>
      <c r="E143" s="90">
        <v>40000</v>
      </c>
      <c r="F143" s="48">
        <v>40000</v>
      </c>
    </row>
    <row r="144" spans="1:6" ht="28.5" customHeight="1" x14ac:dyDescent="0.2">
      <c r="A144" s="60" t="s">
        <v>494</v>
      </c>
      <c r="B144" s="119" t="s">
        <v>495</v>
      </c>
      <c r="C144" s="106"/>
      <c r="D144" s="124"/>
      <c r="E144" s="90">
        <v>0</v>
      </c>
      <c r="F144" s="76">
        <v>45000</v>
      </c>
    </row>
    <row r="145" spans="1:6" x14ac:dyDescent="0.2">
      <c r="A145" s="56" t="s">
        <v>118</v>
      </c>
      <c r="B145" s="105" t="s">
        <v>119</v>
      </c>
      <c r="C145" s="106"/>
      <c r="D145" s="107"/>
      <c r="E145" s="90">
        <f>E146+E147</f>
        <v>65000</v>
      </c>
      <c r="F145" s="57">
        <f>F146+F147</f>
        <v>69549.5</v>
      </c>
    </row>
    <row r="146" spans="1:6" ht="16.5" customHeight="1" x14ac:dyDescent="0.2">
      <c r="A146" s="56" t="s">
        <v>120</v>
      </c>
      <c r="B146" s="105" t="s">
        <v>121</v>
      </c>
      <c r="C146" s="106"/>
      <c r="D146" s="107"/>
      <c r="E146" s="90">
        <v>50000</v>
      </c>
      <c r="F146" s="48">
        <v>49549.5</v>
      </c>
    </row>
    <row r="147" spans="1:6" ht="18" customHeight="1" x14ac:dyDescent="0.2">
      <c r="A147" s="56" t="s">
        <v>122</v>
      </c>
      <c r="B147" s="105" t="s">
        <v>123</v>
      </c>
      <c r="C147" s="106"/>
      <c r="D147" s="107"/>
      <c r="E147" s="90">
        <v>15000</v>
      </c>
      <c r="F147" s="48">
        <v>20000</v>
      </c>
    </row>
    <row r="148" spans="1:6" ht="15.75" customHeight="1" x14ac:dyDescent="0.2">
      <c r="A148" s="56" t="s">
        <v>124</v>
      </c>
      <c r="B148" s="105" t="s">
        <v>125</v>
      </c>
      <c r="C148" s="106"/>
      <c r="D148" s="107"/>
      <c r="E148" s="90">
        <v>100000</v>
      </c>
      <c r="F148" s="48">
        <v>20000</v>
      </c>
    </row>
    <row r="149" spans="1:6" ht="13.5" customHeight="1" x14ac:dyDescent="0.2">
      <c r="A149" s="58" t="s">
        <v>126</v>
      </c>
      <c r="B149" s="105" t="s">
        <v>127</v>
      </c>
      <c r="C149" s="106"/>
      <c r="D149" s="107"/>
      <c r="E149" s="90">
        <v>20000</v>
      </c>
      <c r="F149" s="48">
        <v>10000</v>
      </c>
    </row>
    <row r="150" spans="1:6" ht="19.5" customHeight="1" x14ac:dyDescent="0.2">
      <c r="A150" s="54" t="s">
        <v>128</v>
      </c>
      <c r="B150" s="117" t="s">
        <v>68</v>
      </c>
      <c r="C150" s="106"/>
      <c r="D150" s="118"/>
      <c r="E150" s="83">
        <f>E151+E152+E153+E154</f>
        <v>215000</v>
      </c>
      <c r="F150" s="55">
        <f>F151+F152+F153+F154</f>
        <v>213935.8</v>
      </c>
    </row>
    <row r="151" spans="1:6" x14ac:dyDescent="0.2">
      <c r="A151" s="56" t="s">
        <v>129</v>
      </c>
      <c r="B151" s="105" t="s">
        <v>130</v>
      </c>
      <c r="C151" s="106"/>
      <c r="D151" s="107"/>
      <c r="E151" s="90">
        <v>85000</v>
      </c>
      <c r="F151" s="76">
        <v>83935.8</v>
      </c>
    </row>
    <row r="152" spans="1:6" ht="12.75" customHeight="1" x14ac:dyDescent="0.2">
      <c r="A152" s="56" t="s">
        <v>131</v>
      </c>
      <c r="B152" s="105" t="s">
        <v>132</v>
      </c>
      <c r="C152" s="106"/>
      <c r="D152" s="107"/>
      <c r="E152" s="90">
        <v>50000</v>
      </c>
      <c r="F152" s="76">
        <v>50000</v>
      </c>
    </row>
    <row r="153" spans="1:6" ht="22.5" customHeight="1" x14ac:dyDescent="0.2">
      <c r="A153" s="56" t="s">
        <v>133</v>
      </c>
      <c r="B153" s="105" t="s">
        <v>134</v>
      </c>
      <c r="C153" s="106"/>
      <c r="D153" s="107"/>
      <c r="E153" s="90">
        <v>30000</v>
      </c>
      <c r="F153" s="76">
        <v>80000</v>
      </c>
    </row>
    <row r="154" spans="1:6" ht="15.75" customHeight="1" x14ac:dyDescent="0.2">
      <c r="A154" s="56" t="s">
        <v>135</v>
      </c>
      <c r="B154" s="125" t="s">
        <v>136</v>
      </c>
      <c r="C154" s="106"/>
      <c r="D154" s="126"/>
      <c r="E154" s="90">
        <v>50000</v>
      </c>
      <c r="F154" s="76">
        <v>0</v>
      </c>
    </row>
    <row r="155" spans="1:6" ht="21.75" customHeight="1" x14ac:dyDescent="0.2">
      <c r="A155" s="54" t="s">
        <v>69</v>
      </c>
      <c r="B155" s="117" t="s">
        <v>70</v>
      </c>
      <c r="C155" s="106"/>
      <c r="D155" s="118"/>
      <c r="E155" s="83">
        <f>E156++E157+E158+E159</f>
        <v>176000</v>
      </c>
      <c r="F155" s="83">
        <f>F156++F157+F158+F159</f>
        <v>146000</v>
      </c>
    </row>
    <row r="156" spans="1:6" ht="24" customHeight="1" x14ac:dyDescent="0.2">
      <c r="A156" s="56" t="s">
        <v>137</v>
      </c>
      <c r="B156" s="105" t="s">
        <v>138</v>
      </c>
      <c r="C156" s="122"/>
      <c r="D156" s="107"/>
      <c r="E156" s="90">
        <v>100000</v>
      </c>
      <c r="F156" s="76">
        <v>100000</v>
      </c>
    </row>
    <row r="157" spans="1:6" ht="27" customHeight="1" x14ac:dyDescent="0.2">
      <c r="A157" s="56" t="s">
        <v>139</v>
      </c>
      <c r="B157" s="105" t="s">
        <v>140</v>
      </c>
      <c r="C157" s="106"/>
      <c r="D157" s="107"/>
      <c r="E157" s="90">
        <v>6000</v>
      </c>
      <c r="F157" s="76">
        <v>6000</v>
      </c>
    </row>
    <row r="158" spans="1:6" ht="19.5" customHeight="1" x14ac:dyDescent="0.2">
      <c r="A158" s="56" t="s">
        <v>141</v>
      </c>
      <c r="B158" s="105" t="s">
        <v>142</v>
      </c>
      <c r="C158" s="106"/>
      <c r="D158" s="107"/>
      <c r="E158" s="90">
        <v>30000</v>
      </c>
      <c r="F158" s="76">
        <v>0</v>
      </c>
    </row>
    <row r="159" spans="1:6" ht="27" customHeight="1" x14ac:dyDescent="0.2">
      <c r="A159" s="56" t="s">
        <v>143</v>
      </c>
      <c r="B159" s="105" t="s">
        <v>144</v>
      </c>
      <c r="C159" s="106"/>
      <c r="D159" s="107"/>
      <c r="E159" s="90">
        <v>40000</v>
      </c>
      <c r="F159" s="76">
        <v>40000</v>
      </c>
    </row>
    <row r="160" spans="1:6" ht="18" customHeight="1" x14ac:dyDescent="0.2">
      <c r="A160" s="54" t="s">
        <v>71</v>
      </c>
      <c r="B160" s="117" t="s">
        <v>72</v>
      </c>
      <c r="C160" s="106"/>
      <c r="D160" s="118"/>
      <c r="E160" s="83">
        <v>10000</v>
      </c>
      <c r="F160" s="55">
        <v>10000</v>
      </c>
    </row>
    <row r="161" spans="1:6" ht="15.75" customHeight="1" x14ac:dyDescent="0.2">
      <c r="A161" s="54" t="s">
        <v>73</v>
      </c>
      <c r="B161" s="117" t="s">
        <v>74</v>
      </c>
      <c r="C161" s="106"/>
      <c r="D161" s="118"/>
      <c r="E161" s="83">
        <f>E162+E163+E164+E165+E166</f>
        <v>110000</v>
      </c>
      <c r="F161" s="55">
        <f>F162+F163+F164+F165+F166</f>
        <v>108040.78</v>
      </c>
    </row>
    <row r="162" spans="1:6" ht="15" customHeight="1" x14ac:dyDescent="0.2">
      <c r="A162" s="56" t="s">
        <v>145</v>
      </c>
      <c r="B162" s="105" t="s">
        <v>146</v>
      </c>
      <c r="C162" s="106"/>
      <c r="D162" s="107"/>
      <c r="E162" s="90">
        <v>53000</v>
      </c>
      <c r="F162" s="76">
        <v>53000</v>
      </c>
    </row>
    <row r="163" spans="1:6" ht="17.25" customHeight="1" x14ac:dyDescent="0.2">
      <c r="A163" s="56" t="s">
        <v>147</v>
      </c>
      <c r="B163" s="105" t="s">
        <v>148</v>
      </c>
      <c r="C163" s="106"/>
      <c r="D163" s="107"/>
      <c r="E163" s="90">
        <v>5000</v>
      </c>
      <c r="F163" s="76">
        <v>3040.78</v>
      </c>
    </row>
    <row r="164" spans="1:6" ht="25.5" customHeight="1" x14ac:dyDescent="0.2">
      <c r="A164" s="56" t="s">
        <v>149</v>
      </c>
      <c r="B164" s="105" t="s">
        <v>150</v>
      </c>
      <c r="C164" s="106"/>
      <c r="D164" s="107"/>
      <c r="E164" s="90">
        <v>10000</v>
      </c>
      <c r="F164" s="76">
        <v>10000</v>
      </c>
    </row>
    <row r="165" spans="1:6" ht="12.75" customHeight="1" x14ac:dyDescent="0.2">
      <c r="A165" s="56" t="s">
        <v>151</v>
      </c>
      <c r="B165" s="105" t="s">
        <v>152</v>
      </c>
      <c r="C165" s="106"/>
      <c r="D165" s="107"/>
      <c r="E165" s="90">
        <v>35000</v>
      </c>
      <c r="F165" s="76">
        <v>35000</v>
      </c>
    </row>
    <row r="166" spans="1:6" ht="17.25" customHeight="1" x14ac:dyDescent="0.2">
      <c r="A166" s="56" t="s">
        <v>153</v>
      </c>
      <c r="B166" s="105" t="s">
        <v>154</v>
      </c>
      <c r="C166" s="106"/>
      <c r="D166" s="107"/>
      <c r="E166" s="90">
        <v>7000</v>
      </c>
      <c r="F166" s="76">
        <v>7000</v>
      </c>
    </row>
    <row r="167" spans="1:6" ht="18.75" customHeight="1" x14ac:dyDescent="0.2">
      <c r="A167" s="54" t="s">
        <v>155</v>
      </c>
      <c r="B167" s="117" t="s">
        <v>156</v>
      </c>
      <c r="C167" s="106"/>
      <c r="D167" s="118"/>
      <c r="E167" s="83">
        <f>SUM(E168:E171)</f>
        <v>280000</v>
      </c>
      <c r="F167" s="83">
        <f>F168+F169+F170+F171</f>
        <v>265000</v>
      </c>
    </row>
    <row r="168" spans="1:6" x14ac:dyDescent="0.2">
      <c r="A168" s="56" t="s">
        <v>157</v>
      </c>
      <c r="B168" s="105" t="s">
        <v>158</v>
      </c>
      <c r="C168" s="106"/>
      <c r="D168" s="107"/>
      <c r="E168" s="90">
        <v>30000</v>
      </c>
      <c r="F168" s="76">
        <v>30000</v>
      </c>
    </row>
    <row r="169" spans="1:6" x14ac:dyDescent="0.2">
      <c r="A169" s="56" t="s">
        <v>159</v>
      </c>
      <c r="B169" s="105" t="s">
        <v>160</v>
      </c>
      <c r="C169" s="106"/>
      <c r="D169" s="107"/>
      <c r="E169" s="90">
        <v>20000</v>
      </c>
      <c r="F169" s="76">
        <v>15000</v>
      </c>
    </row>
    <row r="170" spans="1:6" x14ac:dyDescent="0.2">
      <c r="A170" s="56" t="s">
        <v>161</v>
      </c>
      <c r="B170" s="105" t="s">
        <v>162</v>
      </c>
      <c r="C170" s="106"/>
      <c r="D170" s="107"/>
      <c r="E170" s="90">
        <v>30000</v>
      </c>
      <c r="F170" s="76">
        <v>20000</v>
      </c>
    </row>
    <row r="171" spans="1:6" ht="18" customHeight="1" x14ac:dyDescent="0.2">
      <c r="A171" s="56" t="s">
        <v>163</v>
      </c>
      <c r="B171" s="105" t="s">
        <v>164</v>
      </c>
      <c r="C171" s="106"/>
      <c r="D171" s="107"/>
      <c r="E171" s="90">
        <v>200000</v>
      </c>
      <c r="F171" s="76">
        <v>200000</v>
      </c>
    </row>
    <row r="172" spans="1:6" ht="18.75" customHeight="1" x14ac:dyDescent="0.2">
      <c r="A172" s="54" t="s">
        <v>165</v>
      </c>
      <c r="B172" s="117" t="s">
        <v>166</v>
      </c>
      <c r="C172" s="106"/>
      <c r="D172" s="118"/>
      <c r="E172" s="83">
        <v>20000</v>
      </c>
      <c r="F172" s="83">
        <v>15000</v>
      </c>
    </row>
    <row r="173" spans="1:6" ht="19.5" customHeight="1" x14ac:dyDescent="0.2">
      <c r="A173" s="54" t="s">
        <v>79</v>
      </c>
      <c r="B173" s="117" t="s">
        <v>80</v>
      </c>
      <c r="C173" s="106"/>
      <c r="D173" s="118"/>
      <c r="E173" s="83">
        <f>E174+E175+E176</f>
        <v>120000</v>
      </c>
      <c r="F173" s="83">
        <f>F174+F175+F176</f>
        <v>120000</v>
      </c>
    </row>
    <row r="174" spans="1:6" ht="17.25" customHeight="1" x14ac:dyDescent="0.2">
      <c r="A174" s="56" t="s">
        <v>167</v>
      </c>
      <c r="B174" s="105" t="s">
        <v>168</v>
      </c>
      <c r="C174" s="106"/>
      <c r="D174" s="107"/>
      <c r="E174" s="90">
        <v>20000</v>
      </c>
      <c r="F174" s="76">
        <v>20000</v>
      </c>
    </row>
    <row r="175" spans="1:6" ht="18.75" customHeight="1" x14ac:dyDescent="0.2">
      <c r="A175" s="56" t="s">
        <v>169</v>
      </c>
      <c r="B175" s="105" t="s">
        <v>170</v>
      </c>
      <c r="C175" s="106"/>
      <c r="D175" s="107"/>
      <c r="E175" s="90">
        <v>60000</v>
      </c>
      <c r="F175" s="76">
        <v>60000</v>
      </c>
    </row>
    <row r="176" spans="1:6" ht="19.5" customHeight="1" x14ac:dyDescent="0.2">
      <c r="A176" s="56" t="s">
        <v>171</v>
      </c>
      <c r="B176" s="105" t="s">
        <v>172</v>
      </c>
      <c r="C176" s="106"/>
      <c r="D176" s="107"/>
      <c r="E176" s="90">
        <v>40000</v>
      </c>
      <c r="F176" s="76">
        <v>40000</v>
      </c>
    </row>
    <row r="177" spans="1:6" ht="18.75" customHeight="1" x14ac:dyDescent="0.2">
      <c r="A177" s="54" t="s">
        <v>52</v>
      </c>
      <c r="B177" s="117" t="s">
        <v>53</v>
      </c>
      <c r="C177" s="106"/>
      <c r="D177" s="118"/>
      <c r="E177" s="83">
        <f>E178+E209</f>
        <v>6982000</v>
      </c>
      <c r="F177" s="83">
        <f>F178+F209</f>
        <v>7503401.1699999999</v>
      </c>
    </row>
    <row r="178" spans="1:6" ht="18.75" customHeight="1" x14ac:dyDescent="0.2">
      <c r="A178" s="54" t="s">
        <v>82</v>
      </c>
      <c r="B178" s="117" t="s">
        <v>83</v>
      </c>
      <c r="C178" s="106"/>
      <c r="D178" s="118"/>
      <c r="E178" s="83">
        <f>E179+E189</f>
        <v>3277000</v>
      </c>
      <c r="F178" s="83">
        <f>F179+F189</f>
        <v>3462963.41</v>
      </c>
    </row>
    <row r="179" spans="1:6" ht="18.75" customHeight="1" x14ac:dyDescent="0.2">
      <c r="A179" s="59" t="s">
        <v>173</v>
      </c>
      <c r="B179" s="115" t="s">
        <v>174</v>
      </c>
      <c r="C179" s="106"/>
      <c r="D179" s="116"/>
      <c r="E179" s="75">
        <f>E180+E181+E182+E183+E184+E185+E186+E188+E187</f>
        <v>1935000</v>
      </c>
      <c r="F179" s="75">
        <f>F180+F181+F182+F183+F184+F185+F186+F187+F188</f>
        <v>2179857.16</v>
      </c>
    </row>
    <row r="180" spans="1:6" ht="17.25" customHeight="1" x14ac:dyDescent="0.2">
      <c r="A180" s="60" t="s">
        <v>175</v>
      </c>
      <c r="B180" s="119" t="s">
        <v>176</v>
      </c>
      <c r="C180" s="106"/>
      <c r="D180" s="121"/>
      <c r="E180" s="76">
        <v>470000</v>
      </c>
      <c r="F180" s="76">
        <v>467246.87</v>
      </c>
    </row>
    <row r="181" spans="1:6" ht="16.5" customHeight="1" x14ac:dyDescent="0.2">
      <c r="A181" s="60" t="s">
        <v>177</v>
      </c>
      <c r="B181" s="119" t="s">
        <v>178</v>
      </c>
      <c r="C181" s="106"/>
      <c r="D181" s="121"/>
      <c r="E181" s="76">
        <v>725000</v>
      </c>
      <c r="F181" s="76">
        <v>714740.51</v>
      </c>
    </row>
    <row r="182" spans="1:6" ht="24" customHeight="1" x14ac:dyDescent="0.2">
      <c r="A182" s="60" t="s">
        <v>179</v>
      </c>
      <c r="B182" s="119" t="s">
        <v>180</v>
      </c>
      <c r="C182" s="106"/>
      <c r="D182" s="121"/>
      <c r="E182" s="76">
        <v>110000</v>
      </c>
      <c r="F182" s="76">
        <v>100274.18</v>
      </c>
    </row>
    <row r="183" spans="1:6" ht="17.25" customHeight="1" x14ac:dyDescent="0.2">
      <c r="A183" s="60" t="s">
        <v>181</v>
      </c>
      <c r="B183" s="119" t="s">
        <v>182</v>
      </c>
      <c r="C183" s="106"/>
      <c r="D183" s="121"/>
      <c r="E183" s="76">
        <v>60000</v>
      </c>
      <c r="F183" s="76">
        <v>30747.599999999999</v>
      </c>
    </row>
    <row r="184" spans="1:6" ht="15.75" customHeight="1" x14ac:dyDescent="0.2">
      <c r="A184" s="60" t="s">
        <v>183</v>
      </c>
      <c r="B184" s="119" t="s">
        <v>184</v>
      </c>
      <c r="C184" s="106"/>
      <c r="D184" s="121"/>
      <c r="E184" s="76">
        <v>20000</v>
      </c>
      <c r="F184" s="76">
        <v>16848</v>
      </c>
    </row>
    <row r="185" spans="1:6" ht="15.75" customHeight="1" x14ac:dyDescent="0.2">
      <c r="A185" s="60" t="s">
        <v>185</v>
      </c>
      <c r="B185" s="119" t="s">
        <v>186</v>
      </c>
      <c r="C185" s="106"/>
      <c r="D185" s="121"/>
      <c r="E185" s="76">
        <v>100000</v>
      </c>
      <c r="F185" s="76">
        <v>250000</v>
      </c>
    </row>
    <row r="186" spans="1:6" ht="17.25" customHeight="1" x14ac:dyDescent="0.2">
      <c r="A186" s="60" t="s">
        <v>187</v>
      </c>
      <c r="B186" s="127" t="s">
        <v>188</v>
      </c>
      <c r="C186" s="106"/>
      <c r="D186" s="128"/>
      <c r="E186" s="76">
        <v>100000</v>
      </c>
      <c r="F186" s="76">
        <v>150000</v>
      </c>
    </row>
    <row r="187" spans="1:6" ht="26.25" customHeight="1" x14ac:dyDescent="0.2">
      <c r="A187" s="60" t="s">
        <v>189</v>
      </c>
      <c r="B187" s="127" t="s">
        <v>190</v>
      </c>
      <c r="C187" s="106"/>
      <c r="D187" s="128"/>
      <c r="E187" s="76">
        <v>200000</v>
      </c>
      <c r="F187" s="76">
        <v>200000</v>
      </c>
    </row>
    <row r="188" spans="1:6" ht="23.25" customHeight="1" x14ac:dyDescent="0.2">
      <c r="A188" s="60" t="s">
        <v>191</v>
      </c>
      <c r="B188" s="119" t="s">
        <v>192</v>
      </c>
      <c r="C188" s="106"/>
      <c r="D188" s="121"/>
      <c r="E188" s="76">
        <v>150000</v>
      </c>
      <c r="F188" s="76">
        <v>250000</v>
      </c>
    </row>
    <row r="189" spans="1:6" ht="19.5" customHeight="1" x14ac:dyDescent="0.2">
      <c r="A189" s="59" t="s">
        <v>193</v>
      </c>
      <c r="B189" s="115" t="s">
        <v>194</v>
      </c>
      <c r="C189" s="106"/>
      <c r="D189" s="116"/>
      <c r="E189" s="75">
        <f>E190+E191+E192+E193+E194+E195+E196+E197+E198+E199+E200+E201+E202+E203+E204</f>
        <v>1342000</v>
      </c>
      <c r="F189" s="75">
        <f>F190+F191+F192+F193+F194+F195+F196+F197+F198+F199+F200+F201+F202+F203+F204+F205+F206+F207+F208</f>
        <v>1283106.25</v>
      </c>
    </row>
    <row r="190" spans="1:6" ht="18" customHeight="1" x14ac:dyDescent="0.2">
      <c r="A190" s="60" t="s">
        <v>195</v>
      </c>
      <c r="B190" s="129" t="s">
        <v>480</v>
      </c>
      <c r="C190" s="130"/>
      <c r="D190" s="131"/>
      <c r="E190" s="76">
        <v>200000</v>
      </c>
      <c r="F190" s="76">
        <v>100000</v>
      </c>
    </row>
    <row r="191" spans="1:6" ht="27" customHeight="1" x14ac:dyDescent="0.2">
      <c r="A191" s="60" t="s">
        <v>196</v>
      </c>
      <c r="B191" s="119" t="s">
        <v>197</v>
      </c>
      <c r="C191" s="106"/>
      <c r="D191" s="121"/>
      <c r="E191" s="76">
        <v>350000</v>
      </c>
      <c r="F191" s="76">
        <v>300000</v>
      </c>
    </row>
    <row r="192" spans="1:6" ht="18.75" customHeight="1" x14ac:dyDescent="0.2">
      <c r="A192" s="60" t="s">
        <v>198</v>
      </c>
      <c r="B192" s="129" t="s">
        <v>199</v>
      </c>
      <c r="C192" s="130"/>
      <c r="D192" s="131"/>
      <c r="E192" s="76">
        <v>90000</v>
      </c>
      <c r="F192" s="76">
        <v>90000</v>
      </c>
    </row>
    <row r="193" spans="1:6" ht="21.75" customHeight="1" x14ac:dyDescent="0.2">
      <c r="A193" s="60" t="s">
        <v>200</v>
      </c>
      <c r="B193" s="119" t="s">
        <v>201</v>
      </c>
      <c r="C193" s="106"/>
      <c r="D193" s="121"/>
      <c r="E193" s="76">
        <v>30000</v>
      </c>
      <c r="F193" s="76">
        <v>30000</v>
      </c>
    </row>
    <row r="194" spans="1:6" ht="25.5" customHeight="1" x14ac:dyDescent="0.2">
      <c r="A194" s="60" t="s">
        <v>202</v>
      </c>
      <c r="B194" s="119" t="s">
        <v>203</v>
      </c>
      <c r="C194" s="106"/>
      <c r="D194" s="121"/>
      <c r="E194" s="76">
        <v>60000</v>
      </c>
      <c r="F194" s="76">
        <v>28431</v>
      </c>
    </row>
    <row r="195" spans="1:6" ht="25.5" customHeight="1" x14ac:dyDescent="0.2">
      <c r="A195" s="60" t="s">
        <v>204</v>
      </c>
      <c r="B195" s="119" t="s">
        <v>205</v>
      </c>
      <c r="C195" s="106"/>
      <c r="D195" s="121"/>
      <c r="E195" s="76">
        <v>20000</v>
      </c>
      <c r="F195" s="76">
        <v>20000</v>
      </c>
    </row>
    <row r="196" spans="1:6" ht="33" customHeight="1" x14ac:dyDescent="0.2">
      <c r="A196" s="60" t="s">
        <v>206</v>
      </c>
      <c r="B196" s="119" t="s">
        <v>207</v>
      </c>
      <c r="C196" s="106"/>
      <c r="D196" s="121"/>
      <c r="E196" s="76">
        <v>150000</v>
      </c>
      <c r="F196" s="76">
        <v>0</v>
      </c>
    </row>
    <row r="197" spans="1:6" ht="25.5" customHeight="1" x14ac:dyDescent="0.2">
      <c r="A197" s="60" t="s">
        <v>208</v>
      </c>
      <c r="B197" s="119" t="s">
        <v>209</v>
      </c>
      <c r="C197" s="106"/>
      <c r="D197" s="121"/>
      <c r="E197" s="76">
        <v>30000</v>
      </c>
      <c r="F197" s="76">
        <v>30000</v>
      </c>
    </row>
    <row r="198" spans="1:6" ht="25.5" customHeight="1" x14ac:dyDescent="0.2">
      <c r="A198" s="60" t="s">
        <v>210</v>
      </c>
      <c r="B198" s="119" t="s">
        <v>211</v>
      </c>
      <c r="C198" s="106"/>
      <c r="D198" s="121"/>
      <c r="E198" s="76">
        <v>90000</v>
      </c>
      <c r="F198" s="76">
        <v>90000</v>
      </c>
    </row>
    <row r="199" spans="1:6" ht="18" customHeight="1" x14ac:dyDescent="0.2">
      <c r="A199" s="60" t="s">
        <v>212</v>
      </c>
      <c r="B199" s="119" t="s">
        <v>213</v>
      </c>
      <c r="C199" s="106"/>
      <c r="D199" s="121"/>
      <c r="E199" s="76">
        <v>100000</v>
      </c>
      <c r="F199" s="76">
        <v>100000</v>
      </c>
    </row>
    <row r="200" spans="1:6" ht="15" customHeight="1" x14ac:dyDescent="0.2">
      <c r="A200" s="60" t="s">
        <v>214</v>
      </c>
      <c r="B200" s="132" t="s">
        <v>215</v>
      </c>
      <c r="C200" s="133"/>
      <c r="D200" s="134"/>
      <c r="E200" s="91">
        <v>100000</v>
      </c>
      <c r="F200" s="76">
        <v>100000</v>
      </c>
    </row>
    <row r="201" spans="1:6" ht="19.5" customHeight="1" x14ac:dyDescent="0.2">
      <c r="A201" s="60" t="s">
        <v>216</v>
      </c>
      <c r="B201" s="119" t="s">
        <v>217</v>
      </c>
      <c r="C201" s="106"/>
      <c r="D201" s="121"/>
      <c r="E201" s="76">
        <v>50000</v>
      </c>
      <c r="F201" s="76">
        <v>50000</v>
      </c>
    </row>
    <row r="202" spans="1:6" ht="16.5" customHeight="1" x14ac:dyDescent="0.2">
      <c r="A202" s="60" t="s">
        <v>218</v>
      </c>
      <c r="B202" s="119" t="s">
        <v>219</v>
      </c>
      <c r="C202" s="106"/>
      <c r="D202" s="121"/>
      <c r="E202" s="76">
        <v>40000</v>
      </c>
      <c r="F202" s="76">
        <v>38601.25</v>
      </c>
    </row>
    <row r="203" spans="1:6" ht="18.75" customHeight="1" x14ac:dyDescent="0.2">
      <c r="A203" s="60" t="s">
        <v>220</v>
      </c>
      <c r="B203" s="119" t="s">
        <v>221</v>
      </c>
      <c r="C203" s="106"/>
      <c r="D203" s="121"/>
      <c r="E203" s="76">
        <v>25000</v>
      </c>
      <c r="F203" s="76">
        <v>22497.65</v>
      </c>
    </row>
    <row r="204" spans="1:6" ht="18.75" customHeight="1" x14ac:dyDescent="0.2">
      <c r="A204" s="60" t="s">
        <v>222</v>
      </c>
      <c r="B204" s="119" t="s">
        <v>223</v>
      </c>
      <c r="C204" s="106"/>
      <c r="D204" s="121"/>
      <c r="E204" s="76">
        <v>7000</v>
      </c>
      <c r="F204" s="76">
        <v>3576.35</v>
      </c>
    </row>
    <row r="205" spans="1:6" ht="18" customHeight="1" x14ac:dyDescent="0.2">
      <c r="A205" s="60" t="s">
        <v>224</v>
      </c>
      <c r="B205" s="119" t="s">
        <v>225</v>
      </c>
      <c r="C205" s="106"/>
      <c r="D205" s="121"/>
      <c r="E205" s="76">
        <v>0</v>
      </c>
      <c r="F205" s="76">
        <v>90000</v>
      </c>
    </row>
    <row r="206" spans="1:6" ht="17.25" customHeight="1" x14ac:dyDescent="0.2">
      <c r="A206" s="60" t="s">
        <v>489</v>
      </c>
      <c r="B206" s="119" t="s">
        <v>226</v>
      </c>
      <c r="C206" s="106"/>
      <c r="D206" s="121"/>
      <c r="E206" s="76">
        <v>0</v>
      </c>
      <c r="F206" s="76">
        <v>30000</v>
      </c>
    </row>
    <row r="207" spans="1:6" ht="17.25" customHeight="1" x14ac:dyDescent="0.2">
      <c r="A207" s="60" t="s">
        <v>488</v>
      </c>
      <c r="B207" s="119" t="s">
        <v>490</v>
      </c>
      <c r="C207" s="106"/>
      <c r="D207" s="124"/>
      <c r="E207" s="76">
        <v>0</v>
      </c>
      <c r="F207" s="76">
        <v>90000</v>
      </c>
    </row>
    <row r="208" spans="1:6" ht="17.25" customHeight="1" x14ac:dyDescent="0.2">
      <c r="A208" s="60" t="s">
        <v>492</v>
      </c>
      <c r="B208" s="119" t="s">
        <v>493</v>
      </c>
      <c r="C208" s="106"/>
      <c r="D208" s="124"/>
      <c r="E208" s="76">
        <v>0</v>
      </c>
      <c r="F208" s="76">
        <v>70000</v>
      </c>
    </row>
    <row r="209" spans="1:6" ht="25.5" customHeight="1" x14ac:dyDescent="0.2">
      <c r="A209" s="54" t="s">
        <v>227</v>
      </c>
      <c r="B209" s="117" t="s">
        <v>85</v>
      </c>
      <c r="C209" s="106"/>
      <c r="D209" s="118"/>
      <c r="E209" s="83">
        <f>E210+E220</f>
        <v>3705000</v>
      </c>
      <c r="F209" s="83">
        <f>F210+F220</f>
        <v>4040437.7599999998</v>
      </c>
    </row>
    <row r="210" spans="1:6" ht="17.25" customHeight="1" x14ac:dyDescent="0.2">
      <c r="A210" s="59" t="s">
        <v>228</v>
      </c>
      <c r="B210" s="115" t="s">
        <v>229</v>
      </c>
      <c r="C210" s="106"/>
      <c r="D210" s="116"/>
      <c r="E210" s="75">
        <f>E211+E212+E213+E214+E215</f>
        <v>305000</v>
      </c>
      <c r="F210" s="75">
        <f>SUM(F211:F219)</f>
        <v>300836.09999999998</v>
      </c>
    </row>
    <row r="211" spans="1:6" ht="25.5" customHeight="1" x14ac:dyDescent="0.2">
      <c r="A211" s="60" t="s">
        <v>230</v>
      </c>
      <c r="B211" s="119" t="s">
        <v>231</v>
      </c>
      <c r="C211" s="106"/>
      <c r="D211" s="121"/>
      <c r="E211" s="76">
        <v>100000</v>
      </c>
      <c r="F211" s="76">
        <v>0</v>
      </c>
    </row>
    <row r="212" spans="1:6" ht="22.5" customHeight="1" x14ac:dyDescent="0.2">
      <c r="A212" s="60" t="s">
        <v>232</v>
      </c>
      <c r="B212" s="138" t="s">
        <v>233</v>
      </c>
      <c r="C212" s="139"/>
      <c r="D212" s="140"/>
      <c r="E212" s="91">
        <v>30000</v>
      </c>
      <c r="F212" s="76">
        <v>11501.1</v>
      </c>
    </row>
    <row r="213" spans="1:6" ht="18" customHeight="1" x14ac:dyDescent="0.2">
      <c r="A213" s="60" t="s">
        <v>234</v>
      </c>
      <c r="B213" s="119" t="s">
        <v>235</v>
      </c>
      <c r="C213" s="141"/>
      <c r="D213" s="121"/>
      <c r="E213" s="91">
        <v>45000</v>
      </c>
      <c r="F213" s="76">
        <v>44500</v>
      </c>
    </row>
    <row r="214" spans="1:6" ht="16.5" customHeight="1" x14ac:dyDescent="0.2">
      <c r="A214" s="60" t="s">
        <v>236</v>
      </c>
      <c r="B214" s="119" t="s">
        <v>237</v>
      </c>
      <c r="C214" s="141"/>
      <c r="D214" s="121"/>
      <c r="E214" s="91">
        <v>30000</v>
      </c>
      <c r="F214" s="76">
        <v>29835</v>
      </c>
    </row>
    <row r="215" spans="1:6" ht="17.25" customHeight="1" x14ac:dyDescent="0.2">
      <c r="A215" s="60" t="s">
        <v>238</v>
      </c>
      <c r="B215" s="119" t="s">
        <v>239</v>
      </c>
      <c r="C215" s="106"/>
      <c r="D215" s="121"/>
      <c r="E215" s="91">
        <v>100000</v>
      </c>
      <c r="F215" s="76">
        <v>100000</v>
      </c>
    </row>
    <row r="216" spans="1:6" ht="19.5" customHeight="1" x14ac:dyDescent="0.2">
      <c r="A216" s="61" t="s">
        <v>240</v>
      </c>
      <c r="B216" s="129" t="s">
        <v>366</v>
      </c>
      <c r="C216" s="130"/>
      <c r="D216" s="131"/>
      <c r="E216" s="92">
        <v>0</v>
      </c>
      <c r="F216" s="82">
        <v>25000</v>
      </c>
    </row>
    <row r="217" spans="1:6" ht="17.25" customHeight="1" x14ac:dyDescent="0.2">
      <c r="A217" s="61" t="s">
        <v>241</v>
      </c>
      <c r="B217" s="129" t="s">
        <v>367</v>
      </c>
      <c r="C217" s="130"/>
      <c r="D217" s="131"/>
      <c r="E217" s="92">
        <v>0</v>
      </c>
      <c r="F217" s="82">
        <v>35000</v>
      </c>
    </row>
    <row r="218" spans="1:6" ht="15" customHeight="1" x14ac:dyDescent="0.2">
      <c r="A218" s="61" t="s">
        <v>368</v>
      </c>
      <c r="B218" s="93" t="s">
        <v>369</v>
      </c>
      <c r="C218" s="94"/>
      <c r="D218" s="95"/>
      <c r="E218" s="92">
        <v>0</v>
      </c>
      <c r="F218" s="82">
        <v>35000</v>
      </c>
    </row>
    <row r="219" spans="1:6" ht="13.5" customHeight="1" x14ac:dyDescent="0.2">
      <c r="A219" s="61" t="s">
        <v>370</v>
      </c>
      <c r="B219" s="93" t="s">
        <v>371</v>
      </c>
      <c r="C219" s="94"/>
      <c r="D219" s="95"/>
      <c r="E219" s="92">
        <v>0</v>
      </c>
      <c r="F219" s="82">
        <v>20000</v>
      </c>
    </row>
    <row r="220" spans="1:6" ht="13.5" customHeight="1" x14ac:dyDescent="0.2">
      <c r="A220" s="59" t="s">
        <v>242</v>
      </c>
      <c r="B220" s="115" t="s">
        <v>243</v>
      </c>
      <c r="C220" s="106"/>
      <c r="D220" s="116"/>
      <c r="E220" s="75">
        <f>SUM(E221:E257)</f>
        <v>3400000</v>
      </c>
      <c r="F220" s="75">
        <f>F221+F222+F223+F224+F225+F226+F227+F228+F229+F230+F231+F232+F233+F234+F235+F236+F237+F238+F239+F240+F241+F242+F243+F244+F245+F246+F247+F248+F249+F250+F251+F252+F253+F254+F255+F256+F257+F258+F259+F260+F261</f>
        <v>3739601.6599999997</v>
      </c>
    </row>
    <row r="221" spans="1:6" ht="13.5" customHeight="1" x14ac:dyDescent="0.2">
      <c r="A221" s="60" t="s">
        <v>244</v>
      </c>
      <c r="B221" s="132" t="s">
        <v>245</v>
      </c>
      <c r="C221" s="133"/>
      <c r="D221" s="134"/>
      <c r="E221" s="91">
        <v>100000</v>
      </c>
      <c r="F221" s="76">
        <v>100000</v>
      </c>
    </row>
    <row r="222" spans="1:6" ht="24.75" customHeight="1" x14ac:dyDescent="0.2">
      <c r="A222" s="60" t="s">
        <v>246</v>
      </c>
      <c r="B222" s="132" t="s">
        <v>247</v>
      </c>
      <c r="C222" s="133"/>
      <c r="D222" s="134"/>
      <c r="E222" s="91">
        <v>100000</v>
      </c>
      <c r="F222" s="76">
        <v>100000</v>
      </c>
    </row>
    <row r="223" spans="1:6" ht="19.5" customHeight="1" x14ac:dyDescent="0.2">
      <c r="A223" s="60" t="s">
        <v>248</v>
      </c>
      <c r="B223" s="135" t="s">
        <v>249</v>
      </c>
      <c r="C223" s="136"/>
      <c r="D223" s="137"/>
      <c r="E223" s="91">
        <v>100000</v>
      </c>
      <c r="F223" s="76">
        <v>100000</v>
      </c>
    </row>
    <row r="224" spans="1:6" ht="18" customHeight="1" x14ac:dyDescent="0.2">
      <c r="A224" s="60" t="s">
        <v>250</v>
      </c>
      <c r="B224" s="132" t="s">
        <v>251</v>
      </c>
      <c r="C224" s="133"/>
      <c r="D224" s="134"/>
      <c r="E224" s="91">
        <v>100000</v>
      </c>
      <c r="F224" s="76">
        <v>89730.76</v>
      </c>
    </row>
    <row r="225" spans="1:6" ht="16.5" customHeight="1" x14ac:dyDescent="0.2">
      <c r="A225" s="60" t="s">
        <v>252</v>
      </c>
      <c r="B225" s="132" t="s">
        <v>253</v>
      </c>
      <c r="C225" s="133"/>
      <c r="D225" s="134"/>
      <c r="E225" s="91">
        <v>100000</v>
      </c>
      <c r="F225" s="76">
        <v>100000</v>
      </c>
    </row>
    <row r="226" spans="1:6" ht="19.5" customHeight="1" x14ac:dyDescent="0.2">
      <c r="A226" s="60" t="s">
        <v>254</v>
      </c>
      <c r="B226" s="132" t="s">
        <v>255</v>
      </c>
      <c r="C226" s="133"/>
      <c r="D226" s="134"/>
      <c r="E226" s="91">
        <v>100000</v>
      </c>
      <c r="F226" s="76">
        <v>0</v>
      </c>
    </row>
    <row r="227" spans="1:6" ht="21.75" customHeight="1" x14ac:dyDescent="0.2">
      <c r="A227" s="60" t="s">
        <v>256</v>
      </c>
      <c r="B227" s="127" t="s">
        <v>257</v>
      </c>
      <c r="C227" s="106"/>
      <c r="D227" s="128"/>
      <c r="E227" s="91">
        <v>100000</v>
      </c>
      <c r="F227" s="76">
        <v>68311.460000000006</v>
      </c>
    </row>
    <row r="228" spans="1:6" ht="19.5" customHeight="1" x14ac:dyDescent="0.2">
      <c r="A228" s="60" t="s">
        <v>258</v>
      </c>
      <c r="B228" s="132" t="s">
        <v>476</v>
      </c>
      <c r="C228" s="133"/>
      <c r="D228" s="134"/>
      <c r="E228" s="91">
        <v>100000</v>
      </c>
      <c r="F228" s="76">
        <v>100000</v>
      </c>
    </row>
    <row r="229" spans="1:6" ht="21" customHeight="1" x14ac:dyDescent="0.2">
      <c r="A229" s="60" t="s">
        <v>259</v>
      </c>
      <c r="B229" s="127" t="s">
        <v>260</v>
      </c>
      <c r="C229" s="142"/>
      <c r="D229" s="128"/>
      <c r="E229" s="91">
        <v>100000</v>
      </c>
      <c r="F229" s="76">
        <v>100000</v>
      </c>
    </row>
    <row r="230" spans="1:6" ht="18" customHeight="1" x14ac:dyDescent="0.2">
      <c r="A230" s="60" t="s">
        <v>261</v>
      </c>
      <c r="B230" s="132" t="s">
        <v>262</v>
      </c>
      <c r="C230" s="133"/>
      <c r="D230" s="134"/>
      <c r="E230" s="91">
        <v>100000</v>
      </c>
      <c r="F230" s="76">
        <v>100000</v>
      </c>
    </row>
    <row r="231" spans="1:6" ht="21" customHeight="1" x14ac:dyDescent="0.2">
      <c r="A231" s="60" t="s">
        <v>263</v>
      </c>
      <c r="B231" s="127" t="s">
        <v>264</v>
      </c>
      <c r="C231" s="142"/>
      <c r="D231" s="128"/>
      <c r="E231" s="91">
        <v>200000</v>
      </c>
      <c r="F231" s="76">
        <v>200000</v>
      </c>
    </row>
    <row r="232" spans="1:6" ht="20.25" customHeight="1" x14ac:dyDescent="0.2">
      <c r="A232" s="60" t="s">
        <v>265</v>
      </c>
      <c r="B232" s="132" t="s">
        <v>266</v>
      </c>
      <c r="C232" s="133"/>
      <c r="D232" s="134"/>
      <c r="E232" s="91">
        <v>100000</v>
      </c>
      <c r="F232" s="76">
        <v>89806.04</v>
      </c>
    </row>
    <row r="233" spans="1:6" ht="19.5" customHeight="1" x14ac:dyDescent="0.2">
      <c r="A233" s="60" t="s">
        <v>267</v>
      </c>
      <c r="B233" s="132" t="s">
        <v>268</v>
      </c>
      <c r="C233" s="133"/>
      <c r="D233" s="134"/>
      <c r="E233" s="91">
        <v>50000</v>
      </c>
      <c r="F233" s="76">
        <v>50000</v>
      </c>
    </row>
    <row r="234" spans="1:6" ht="29.25" customHeight="1" x14ac:dyDescent="0.2">
      <c r="A234" s="60" t="s">
        <v>269</v>
      </c>
      <c r="B234" s="127" t="s">
        <v>270</v>
      </c>
      <c r="C234" s="142"/>
      <c r="D234" s="128"/>
      <c r="E234" s="91">
        <v>100000</v>
      </c>
      <c r="F234" s="76">
        <v>100000</v>
      </c>
    </row>
    <row r="235" spans="1:6" ht="22.5" customHeight="1" x14ac:dyDescent="0.2">
      <c r="A235" s="60" t="s">
        <v>271</v>
      </c>
      <c r="B235" s="127" t="s">
        <v>272</v>
      </c>
      <c r="C235" s="142"/>
      <c r="D235" s="128"/>
      <c r="E235" s="91">
        <v>300000</v>
      </c>
      <c r="F235" s="76">
        <v>500000</v>
      </c>
    </row>
    <row r="236" spans="1:6" ht="15.75" customHeight="1" x14ac:dyDescent="0.2">
      <c r="A236" s="60" t="s">
        <v>273</v>
      </c>
      <c r="B236" s="127" t="s">
        <v>274</v>
      </c>
      <c r="C236" s="142"/>
      <c r="D236" s="128"/>
      <c r="E236" s="91">
        <v>100000</v>
      </c>
      <c r="F236" s="76">
        <v>95721.93</v>
      </c>
    </row>
    <row r="237" spans="1:6" ht="17.25" customHeight="1" x14ac:dyDescent="0.2">
      <c r="A237" s="60" t="s">
        <v>275</v>
      </c>
      <c r="B237" s="127" t="s">
        <v>276</v>
      </c>
      <c r="C237" s="142"/>
      <c r="D237" s="128"/>
      <c r="E237" s="91">
        <v>100000</v>
      </c>
      <c r="F237" s="76">
        <v>96263.64</v>
      </c>
    </row>
    <row r="238" spans="1:6" ht="16.5" customHeight="1" x14ac:dyDescent="0.2">
      <c r="A238" s="60" t="s">
        <v>277</v>
      </c>
      <c r="B238" s="127" t="s">
        <v>278</v>
      </c>
      <c r="C238" s="142"/>
      <c r="D238" s="128"/>
      <c r="E238" s="91">
        <v>200000</v>
      </c>
      <c r="F238" s="76">
        <v>0</v>
      </c>
    </row>
    <row r="239" spans="1:6" ht="18.75" customHeight="1" x14ac:dyDescent="0.2">
      <c r="A239" s="60" t="s">
        <v>279</v>
      </c>
      <c r="B239" s="127" t="s">
        <v>280</v>
      </c>
      <c r="C239" s="142"/>
      <c r="D239" s="128"/>
      <c r="E239" s="91">
        <v>100000</v>
      </c>
      <c r="F239" s="76">
        <v>39507.89</v>
      </c>
    </row>
    <row r="240" spans="1:6" ht="15.75" customHeight="1" x14ac:dyDescent="0.2">
      <c r="A240" s="60" t="s">
        <v>281</v>
      </c>
      <c r="B240" s="127" t="s">
        <v>282</v>
      </c>
      <c r="C240" s="142"/>
      <c r="D240" s="128"/>
      <c r="E240" s="91">
        <v>100000</v>
      </c>
      <c r="F240" s="76">
        <v>89159.03</v>
      </c>
    </row>
    <row r="241" spans="1:6" ht="16.5" customHeight="1" x14ac:dyDescent="0.2">
      <c r="A241" s="60" t="s">
        <v>283</v>
      </c>
      <c r="B241" s="127" t="s">
        <v>284</v>
      </c>
      <c r="C241" s="120"/>
      <c r="D241" s="128"/>
      <c r="E241" s="91">
        <v>50000</v>
      </c>
      <c r="F241" s="76">
        <v>0</v>
      </c>
    </row>
    <row r="242" spans="1:6" ht="15.75" customHeight="1" x14ac:dyDescent="0.2">
      <c r="A242" s="60" t="s">
        <v>285</v>
      </c>
      <c r="B242" s="127" t="s">
        <v>473</v>
      </c>
      <c r="C242" s="120"/>
      <c r="D242" s="128"/>
      <c r="E242" s="91">
        <v>100000</v>
      </c>
      <c r="F242" s="76">
        <v>100000</v>
      </c>
    </row>
    <row r="243" spans="1:6" ht="20.25" customHeight="1" x14ac:dyDescent="0.2">
      <c r="A243" s="60" t="s">
        <v>286</v>
      </c>
      <c r="B243" s="127" t="s">
        <v>287</v>
      </c>
      <c r="C243" s="106"/>
      <c r="D243" s="128"/>
      <c r="E243" s="91">
        <v>100000</v>
      </c>
      <c r="F243" s="76">
        <v>93368.66</v>
      </c>
    </row>
    <row r="244" spans="1:6" ht="20.25" customHeight="1" x14ac:dyDescent="0.2">
      <c r="A244" s="62" t="s">
        <v>288</v>
      </c>
      <c r="B244" s="143" t="s">
        <v>289</v>
      </c>
      <c r="C244" s="144"/>
      <c r="D244" s="145"/>
      <c r="E244" s="91">
        <v>100000</v>
      </c>
      <c r="F244" s="76">
        <v>93163.12</v>
      </c>
    </row>
    <row r="245" spans="1:6" ht="26.25" customHeight="1" x14ac:dyDescent="0.2">
      <c r="A245" s="62" t="s">
        <v>290</v>
      </c>
      <c r="B245" s="132" t="s">
        <v>481</v>
      </c>
      <c r="C245" s="133"/>
      <c r="D245" s="134"/>
      <c r="E245" s="91">
        <v>50000</v>
      </c>
      <c r="F245" s="76">
        <v>49800.11</v>
      </c>
    </row>
    <row r="246" spans="1:6" ht="26.25" customHeight="1" x14ac:dyDescent="0.2">
      <c r="A246" s="62" t="s">
        <v>291</v>
      </c>
      <c r="B246" s="127" t="s">
        <v>292</v>
      </c>
      <c r="C246" s="142"/>
      <c r="D246" s="128"/>
      <c r="E246" s="91">
        <v>50000</v>
      </c>
      <c r="F246" s="76">
        <v>49874</v>
      </c>
    </row>
    <row r="247" spans="1:6" ht="16.5" customHeight="1" x14ac:dyDescent="0.2">
      <c r="A247" s="62" t="s">
        <v>293</v>
      </c>
      <c r="B247" s="127" t="s">
        <v>294</v>
      </c>
      <c r="C247" s="142"/>
      <c r="D247" s="128"/>
      <c r="E247" s="91">
        <v>50000</v>
      </c>
      <c r="F247" s="76">
        <v>49895.02</v>
      </c>
    </row>
    <row r="248" spans="1:6" ht="18.75" customHeight="1" x14ac:dyDescent="0.2">
      <c r="A248" s="62" t="s">
        <v>295</v>
      </c>
      <c r="B248" s="127" t="s">
        <v>296</v>
      </c>
      <c r="C248" s="106"/>
      <c r="D248" s="128"/>
      <c r="E248" s="91">
        <v>50000</v>
      </c>
      <c r="F248" s="76">
        <v>50000</v>
      </c>
    </row>
    <row r="249" spans="1:6" ht="21.75" customHeight="1" x14ac:dyDescent="0.2">
      <c r="A249" s="62" t="s">
        <v>297</v>
      </c>
      <c r="B249" s="127" t="s">
        <v>482</v>
      </c>
      <c r="C249" s="106"/>
      <c r="D249" s="128"/>
      <c r="E249" s="91">
        <v>50000</v>
      </c>
      <c r="F249" s="76">
        <v>50000</v>
      </c>
    </row>
    <row r="250" spans="1:6" ht="24" customHeight="1" x14ac:dyDescent="0.2">
      <c r="A250" s="62" t="s">
        <v>298</v>
      </c>
      <c r="B250" s="127" t="s">
        <v>299</v>
      </c>
      <c r="C250" s="106"/>
      <c r="D250" s="128"/>
      <c r="E250" s="91">
        <v>50000</v>
      </c>
      <c r="F250" s="76">
        <v>50000</v>
      </c>
    </row>
    <row r="251" spans="1:6" ht="18.75" customHeight="1" x14ac:dyDescent="0.2">
      <c r="A251" s="62" t="s">
        <v>300</v>
      </c>
      <c r="B251" s="127" t="s">
        <v>301</v>
      </c>
      <c r="C251" s="106"/>
      <c r="D251" s="128"/>
      <c r="E251" s="91">
        <v>100000</v>
      </c>
      <c r="F251" s="76">
        <v>100000</v>
      </c>
    </row>
    <row r="252" spans="1:6" ht="24" customHeight="1" x14ac:dyDescent="0.2">
      <c r="A252" s="62" t="s">
        <v>302</v>
      </c>
      <c r="B252" s="127" t="s">
        <v>303</v>
      </c>
      <c r="C252" s="106"/>
      <c r="D252" s="128"/>
      <c r="E252" s="91">
        <v>200000</v>
      </c>
      <c r="F252" s="76">
        <v>200000</v>
      </c>
    </row>
    <row r="253" spans="1:6" ht="19.5" customHeight="1" x14ac:dyDescent="0.2">
      <c r="A253" s="62" t="s">
        <v>304</v>
      </c>
      <c r="B253" s="127" t="s">
        <v>305</v>
      </c>
      <c r="C253" s="106"/>
      <c r="D253" s="128"/>
      <c r="E253" s="76">
        <v>100000</v>
      </c>
      <c r="F253" s="76">
        <v>100000</v>
      </c>
    </row>
    <row r="254" spans="1:6" ht="18" customHeight="1" x14ac:dyDescent="0.2">
      <c r="A254" s="61" t="s">
        <v>306</v>
      </c>
      <c r="B254" s="129" t="s">
        <v>485</v>
      </c>
      <c r="C254" s="130"/>
      <c r="D254" s="131"/>
      <c r="E254" s="82">
        <v>0</v>
      </c>
      <c r="F254" s="82">
        <v>75000</v>
      </c>
    </row>
    <row r="255" spans="1:6" ht="19.5" customHeight="1" x14ac:dyDescent="0.2">
      <c r="A255" s="61" t="s">
        <v>307</v>
      </c>
      <c r="B255" s="129" t="s">
        <v>486</v>
      </c>
      <c r="C255" s="130"/>
      <c r="D255" s="131"/>
      <c r="E255" s="82">
        <v>0</v>
      </c>
      <c r="F255" s="82">
        <v>100000</v>
      </c>
    </row>
    <row r="256" spans="1:6" ht="17.25" customHeight="1" x14ac:dyDescent="0.2">
      <c r="A256" s="61" t="s">
        <v>308</v>
      </c>
      <c r="B256" s="129" t="s">
        <v>487</v>
      </c>
      <c r="C256" s="130"/>
      <c r="D256" s="131"/>
      <c r="E256" s="82">
        <v>0</v>
      </c>
      <c r="F256" s="82">
        <v>100000</v>
      </c>
    </row>
    <row r="257" spans="1:6" ht="21" customHeight="1" x14ac:dyDescent="0.2">
      <c r="A257" s="61" t="s">
        <v>309</v>
      </c>
      <c r="B257" s="129" t="s">
        <v>310</v>
      </c>
      <c r="C257" s="146"/>
      <c r="D257" s="131"/>
      <c r="E257" s="82">
        <v>0</v>
      </c>
      <c r="F257" s="82">
        <v>60000</v>
      </c>
    </row>
    <row r="258" spans="1:6" ht="22.5" customHeight="1" x14ac:dyDescent="0.2">
      <c r="A258" s="61" t="s">
        <v>311</v>
      </c>
      <c r="B258" s="129" t="s">
        <v>483</v>
      </c>
      <c r="C258" s="130"/>
      <c r="D258" s="131"/>
      <c r="E258" s="82">
        <v>0</v>
      </c>
      <c r="F258" s="82">
        <v>80000</v>
      </c>
    </row>
    <row r="259" spans="1:6" ht="17.25" customHeight="1" x14ac:dyDescent="0.2">
      <c r="A259" s="61" t="s">
        <v>312</v>
      </c>
      <c r="B259" s="129" t="s">
        <v>314</v>
      </c>
      <c r="C259" s="130"/>
      <c r="D259" s="131"/>
      <c r="E259" s="82">
        <v>0</v>
      </c>
      <c r="F259" s="82">
        <v>50000</v>
      </c>
    </row>
    <row r="260" spans="1:6" ht="18.75" customHeight="1" x14ac:dyDescent="0.2">
      <c r="A260" s="61" t="s">
        <v>313</v>
      </c>
      <c r="B260" s="129" t="s">
        <v>372</v>
      </c>
      <c r="C260" s="146"/>
      <c r="D260" s="131"/>
      <c r="E260" s="82">
        <v>0</v>
      </c>
      <c r="F260" s="82">
        <v>90000</v>
      </c>
    </row>
    <row r="261" spans="1:6" ht="19.5" customHeight="1" x14ac:dyDescent="0.2">
      <c r="A261" s="61" t="s">
        <v>315</v>
      </c>
      <c r="B261" s="129" t="s">
        <v>496</v>
      </c>
      <c r="C261" s="147"/>
      <c r="D261" s="131"/>
      <c r="E261" s="82">
        <v>0</v>
      </c>
      <c r="F261" s="82">
        <v>80000</v>
      </c>
    </row>
    <row r="262" spans="1:6" ht="30" customHeight="1" x14ac:dyDescent="0.2">
      <c r="A262" s="54" t="s">
        <v>54</v>
      </c>
      <c r="B262" s="117" t="s">
        <v>316</v>
      </c>
      <c r="C262" s="148"/>
      <c r="D262" s="118"/>
      <c r="E262" s="83">
        <f>E263+E269</f>
        <v>325000</v>
      </c>
      <c r="F262" s="83">
        <f>F263+F269</f>
        <v>185158.79</v>
      </c>
    </row>
    <row r="263" spans="1:6" ht="34.5" customHeight="1" x14ac:dyDescent="0.2">
      <c r="A263" s="54" t="s">
        <v>87</v>
      </c>
      <c r="B263" s="117" t="s">
        <v>317</v>
      </c>
      <c r="C263" s="106"/>
      <c r="D263" s="118"/>
      <c r="E263" s="83">
        <f>SUM(E264:E268)</f>
        <v>260000</v>
      </c>
      <c r="F263" s="83">
        <f>F264+F265+F266+F267+F268</f>
        <v>110158.79000000001</v>
      </c>
    </row>
    <row r="264" spans="1:6" ht="21" customHeight="1" x14ac:dyDescent="0.2">
      <c r="A264" s="60" t="s">
        <v>318</v>
      </c>
      <c r="B264" s="119" t="s">
        <v>319</v>
      </c>
      <c r="C264" s="106"/>
      <c r="D264" s="121"/>
      <c r="E264" s="76">
        <v>30000</v>
      </c>
      <c r="F264" s="76">
        <v>10000</v>
      </c>
    </row>
    <row r="265" spans="1:6" ht="16.5" customHeight="1" x14ac:dyDescent="0.2">
      <c r="A265" s="60" t="s">
        <v>320</v>
      </c>
      <c r="B265" s="119" t="s">
        <v>321</v>
      </c>
      <c r="C265" s="106"/>
      <c r="D265" s="121"/>
      <c r="E265" s="76">
        <v>10000</v>
      </c>
      <c r="F265" s="76">
        <v>10158.790000000001</v>
      </c>
    </row>
    <row r="266" spans="1:6" ht="15.75" customHeight="1" x14ac:dyDescent="0.2">
      <c r="A266" s="60" t="s">
        <v>322</v>
      </c>
      <c r="B266" s="119" t="s">
        <v>323</v>
      </c>
      <c r="C266" s="106"/>
      <c r="D266" s="121"/>
      <c r="E266" s="76">
        <v>20000</v>
      </c>
      <c r="F266" s="76">
        <v>30000</v>
      </c>
    </row>
    <row r="267" spans="1:6" ht="15" customHeight="1" x14ac:dyDescent="0.2">
      <c r="A267" s="60" t="s">
        <v>324</v>
      </c>
      <c r="B267" s="119" t="s">
        <v>325</v>
      </c>
      <c r="C267" s="106"/>
      <c r="D267" s="121"/>
      <c r="E267" s="76">
        <v>150000</v>
      </c>
      <c r="F267" s="76">
        <v>60000</v>
      </c>
    </row>
    <row r="268" spans="1:6" ht="22.5" customHeight="1" x14ac:dyDescent="0.2">
      <c r="A268" s="60" t="s">
        <v>326</v>
      </c>
      <c r="B268" s="119" t="s">
        <v>327</v>
      </c>
      <c r="C268" s="106"/>
      <c r="D268" s="121"/>
      <c r="E268" s="76">
        <v>50000</v>
      </c>
      <c r="F268" s="76">
        <v>0</v>
      </c>
    </row>
    <row r="269" spans="1:6" ht="27" customHeight="1" x14ac:dyDescent="0.2">
      <c r="A269" s="54" t="s">
        <v>328</v>
      </c>
      <c r="B269" s="117" t="s">
        <v>329</v>
      </c>
      <c r="C269" s="106"/>
      <c r="D269" s="118"/>
      <c r="E269" s="83">
        <f>E270+E271+E272</f>
        <v>65000</v>
      </c>
      <c r="F269" s="83">
        <f>F270+F271+F272</f>
        <v>75000</v>
      </c>
    </row>
    <row r="270" spans="1:6" ht="15" customHeight="1" x14ac:dyDescent="0.2">
      <c r="A270" s="60" t="s">
        <v>330</v>
      </c>
      <c r="B270" s="119" t="s">
        <v>331</v>
      </c>
      <c r="C270" s="106"/>
      <c r="D270" s="121"/>
      <c r="E270" s="76">
        <v>10000</v>
      </c>
      <c r="F270" s="76">
        <v>10000</v>
      </c>
    </row>
    <row r="271" spans="1:6" ht="18" customHeight="1" x14ac:dyDescent="0.2">
      <c r="A271" s="60" t="s">
        <v>332</v>
      </c>
      <c r="B271" s="119" t="s">
        <v>333</v>
      </c>
      <c r="C271" s="106"/>
      <c r="D271" s="121"/>
      <c r="E271" s="76">
        <v>25000</v>
      </c>
      <c r="F271" s="76">
        <v>25000</v>
      </c>
    </row>
    <row r="272" spans="1:6" ht="18" customHeight="1" x14ac:dyDescent="0.2">
      <c r="A272" s="60" t="s">
        <v>334</v>
      </c>
      <c r="B272" s="119" t="s">
        <v>335</v>
      </c>
      <c r="C272" s="106"/>
      <c r="D272" s="121"/>
      <c r="E272" s="76">
        <v>30000</v>
      </c>
      <c r="F272" s="76">
        <v>40000</v>
      </c>
    </row>
    <row r="273" spans="1:6" ht="15" customHeight="1" x14ac:dyDescent="0.2">
      <c r="A273" s="54" t="s">
        <v>56</v>
      </c>
      <c r="B273" s="117" t="s">
        <v>57</v>
      </c>
      <c r="C273" s="106"/>
      <c r="D273" s="118"/>
      <c r="E273" s="83">
        <f>E274+E284</f>
        <v>4400000</v>
      </c>
      <c r="F273" s="83">
        <f>F274+F284</f>
        <v>4400000</v>
      </c>
    </row>
    <row r="274" spans="1:6" ht="15" customHeight="1" x14ac:dyDescent="0.2">
      <c r="A274" s="54" t="s">
        <v>92</v>
      </c>
      <c r="B274" s="117" t="s">
        <v>93</v>
      </c>
      <c r="C274" s="106"/>
      <c r="D274" s="118"/>
      <c r="E274" s="83">
        <f>E275+E278+E281</f>
        <v>3800000</v>
      </c>
      <c r="F274" s="83">
        <f>F275+F278+F281</f>
        <v>3810000</v>
      </c>
    </row>
    <row r="275" spans="1:6" ht="18.75" customHeight="1" x14ac:dyDescent="0.2">
      <c r="A275" s="63" t="s">
        <v>336</v>
      </c>
      <c r="B275" s="119" t="s">
        <v>337</v>
      </c>
      <c r="C275" s="106"/>
      <c r="D275" s="121"/>
      <c r="E275" s="75">
        <f>E276+E277</f>
        <v>2570000</v>
      </c>
      <c r="F275" s="75">
        <f>F276+F277</f>
        <v>2650000</v>
      </c>
    </row>
    <row r="276" spans="1:6" ht="19.5" customHeight="1" x14ac:dyDescent="0.2">
      <c r="A276" s="53" t="s">
        <v>338</v>
      </c>
      <c r="B276" s="119" t="s">
        <v>339</v>
      </c>
      <c r="C276" s="106"/>
      <c r="D276" s="121"/>
      <c r="E276" s="76">
        <v>1700000</v>
      </c>
      <c r="F276" s="76">
        <v>1730000</v>
      </c>
    </row>
    <row r="277" spans="1:6" ht="15" customHeight="1" x14ac:dyDescent="0.2">
      <c r="A277" s="53" t="s">
        <v>340</v>
      </c>
      <c r="B277" s="119" t="s">
        <v>341</v>
      </c>
      <c r="C277" s="106"/>
      <c r="D277" s="121"/>
      <c r="E277" s="76">
        <v>870000</v>
      </c>
      <c r="F277" s="76">
        <v>920000</v>
      </c>
    </row>
    <row r="278" spans="1:6" ht="18.75" customHeight="1" x14ac:dyDescent="0.2">
      <c r="A278" s="63" t="s">
        <v>342</v>
      </c>
      <c r="B278" s="119" t="s">
        <v>343</v>
      </c>
      <c r="C278" s="106"/>
      <c r="D278" s="121"/>
      <c r="E278" s="75">
        <f>E279+E280</f>
        <v>880000</v>
      </c>
      <c r="F278" s="75">
        <f>F279+F280</f>
        <v>830000</v>
      </c>
    </row>
    <row r="279" spans="1:6" ht="18.75" customHeight="1" x14ac:dyDescent="0.2">
      <c r="A279" s="53" t="s">
        <v>344</v>
      </c>
      <c r="B279" s="119" t="s">
        <v>339</v>
      </c>
      <c r="C279" s="106"/>
      <c r="D279" s="121"/>
      <c r="E279" s="76">
        <v>480000</v>
      </c>
      <c r="F279" s="76">
        <v>430000</v>
      </c>
    </row>
    <row r="280" spans="1:6" ht="16.5" customHeight="1" x14ac:dyDescent="0.2">
      <c r="A280" s="53" t="s">
        <v>345</v>
      </c>
      <c r="B280" s="119" t="s">
        <v>341</v>
      </c>
      <c r="C280" s="106"/>
      <c r="D280" s="121"/>
      <c r="E280" s="76">
        <v>400000</v>
      </c>
      <c r="F280" s="76">
        <v>400000</v>
      </c>
    </row>
    <row r="281" spans="1:6" ht="16.5" customHeight="1" x14ac:dyDescent="0.2">
      <c r="A281" s="63" t="s">
        <v>346</v>
      </c>
      <c r="B281" s="119" t="s">
        <v>347</v>
      </c>
      <c r="C281" s="106"/>
      <c r="D281" s="121"/>
      <c r="E281" s="75">
        <f>E282+E283</f>
        <v>350000</v>
      </c>
      <c r="F281" s="75">
        <f>F282+F283</f>
        <v>330000</v>
      </c>
    </row>
    <row r="282" spans="1:6" ht="17.25" customHeight="1" x14ac:dyDescent="0.2">
      <c r="A282" s="53" t="s">
        <v>348</v>
      </c>
      <c r="B282" s="119" t="s">
        <v>339</v>
      </c>
      <c r="C282" s="106"/>
      <c r="D282" s="121"/>
      <c r="E282" s="76">
        <v>230000</v>
      </c>
      <c r="F282" s="76">
        <v>210000</v>
      </c>
    </row>
    <row r="283" spans="1:6" ht="18" customHeight="1" x14ac:dyDescent="0.2">
      <c r="A283" s="53" t="s">
        <v>349</v>
      </c>
      <c r="B283" s="119" t="s">
        <v>341</v>
      </c>
      <c r="C283" s="106"/>
      <c r="D283" s="121"/>
      <c r="E283" s="76">
        <v>120000</v>
      </c>
      <c r="F283" s="76">
        <v>120000</v>
      </c>
    </row>
    <row r="284" spans="1:6" ht="15" customHeight="1" x14ac:dyDescent="0.2">
      <c r="A284" s="54" t="s">
        <v>94</v>
      </c>
      <c r="B284" s="117" t="s">
        <v>350</v>
      </c>
      <c r="C284" s="106"/>
      <c r="D284" s="118"/>
      <c r="E284" s="83">
        <f>E285+E286+E287+E288+E289</f>
        <v>600000</v>
      </c>
      <c r="F284" s="83">
        <f>F285+F286+F287+F288+F289</f>
        <v>590000</v>
      </c>
    </row>
    <row r="285" spans="1:6" ht="19.5" customHeight="1" x14ac:dyDescent="0.2">
      <c r="A285" s="60" t="s">
        <v>351</v>
      </c>
      <c r="B285" s="119" t="s">
        <v>352</v>
      </c>
      <c r="C285" s="106"/>
      <c r="D285" s="121"/>
      <c r="E285" s="76">
        <v>470000</v>
      </c>
      <c r="F285" s="76">
        <v>490000</v>
      </c>
    </row>
    <row r="286" spans="1:6" ht="19.5" customHeight="1" x14ac:dyDescent="0.2">
      <c r="A286" s="60" t="s">
        <v>353</v>
      </c>
      <c r="B286" s="119" t="s">
        <v>354</v>
      </c>
      <c r="C286" s="106"/>
      <c r="D286" s="121"/>
      <c r="E286" s="76">
        <v>100000</v>
      </c>
      <c r="F286" s="76">
        <v>80000</v>
      </c>
    </row>
    <row r="287" spans="1:6" ht="15" customHeight="1" x14ac:dyDescent="0.2">
      <c r="A287" s="60" t="s">
        <v>355</v>
      </c>
      <c r="B287" s="119" t="s">
        <v>356</v>
      </c>
      <c r="C287" s="106"/>
      <c r="D287" s="121"/>
      <c r="E287" s="76">
        <v>10000</v>
      </c>
      <c r="F287" s="76">
        <v>8000</v>
      </c>
    </row>
    <row r="288" spans="1:6" ht="16.5" customHeight="1" x14ac:dyDescent="0.2">
      <c r="A288" s="60" t="s">
        <v>357</v>
      </c>
      <c r="B288" s="119" t="s">
        <v>358</v>
      </c>
      <c r="C288" s="106"/>
      <c r="D288" s="121"/>
      <c r="E288" s="76">
        <v>15000</v>
      </c>
      <c r="F288" s="76">
        <v>7000</v>
      </c>
    </row>
    <row r="289" spans="1:6" ht="19.5" customHeight="1" x14ac:dyDescent="0.2">
      <c r="A289" s="60" t="s">
        <v>359</v>
      </c>
      <c r="B289" s="119" t="s">
        <v>360</v>
      </c>
      <c r="C289" s="106"/>
      <c r="D289" s="121"/>
      <c r="E289" s="76">
        <v>5000</v>
      </c>
      <c r="F289" s="76">
        <v>5000</v>
      </c>
    </row>
    <row r="290" spans="1:6" ht="27" customHeight="1" x14ac:dyDescent="0.2">
      <c r="A290" s="65" t="s">
        <v>58</v>
      </c>
      <c r="B290" s="152" t="s">
        <v>361</v>
      </c>
      <c r="C290" s="153"/>
      <c r="D290" s="154"/>
      <c r="E290" s="84">
        <f>E291+E332+E335</f>
        <v>3097611.38</v>
      </c>
      <c r="F290" s="84">
        <f>F291+F332+F335</f>
        <v>2797295.31</v>
      </c>
    </row>
    <row r="291" spans="1:6" ht="24" customHeight="1" x14ac:dyDescent="0.2">
      <c r="A291" s="79" t="s">
        <v>99</v>
      </c>
      <c r="B291" s="155" t="s">
        <v>100</v>
      </c>
      <c r="C291" s="155"/>
      <c r="D291" s="155"/>
      <c r="E291" s="75">
        <f>E292+E326</f>
        <v>1802066.06</v>
      </c>
      <c r="F291" s="75">
        <f>F292+F326</f>
        <v>1501749.9900000002</v>
      </c>
    </row>
    <row r="292" spans="1:6" ht="18.75" customHeight="1" x14ac:dyDescent="0.2">
      <c r="A292" s="80" t="s">
        <v>373</v>
      </c>
      <c r="B292" s="115" t="s">
        <v>431</v>
      </c>
      <c r="C292" s="157"/>
      <c r="D292" s="116"/>
      <c r="E292" s="75">
        <f>SUM(E293:E324)</f>
        <v>902066.06</v>
      </c>
      <c r="F292" s="75">
        <f>F293+F294+F295+F296+F297+F298+F299+F300+F301+F302+F303+F304+F305+F306+F307+F308+F309+F310+F311+F312+F313+F314+F315+F316+F317+F318+F319+F320+F321+F322+F323+F324+F325</f>
        <v>950185.94000000006</v>
      </c>
    </row>
    <row r="293" spans="1:6" ht="19.5" customHeight="1" x14ac:dyDescent="0.2">
      <c r="A293" s="78" t="s">
        <v>374</v>
      </c>
      <c r="B293" s="119" t="s">
        <v>432</v>
      </c>
      <c r="C293" s="141"/>
      <c r="D293" s="121"/>
      <c r="E293" s="76">
        <v>36211.5</v>
      </c>
      <c r="F293" s="76">
        <v>36211.5</v>
      </c>
    </row>
    <row r="294" spans="1:6" ht="24.75" customHeight="1" x14ac:dyDescent="0.2">
      <c r="A294" s="78" t="s">
        <v>375</v>
      </c>
      <c r="B294" s="119" t="s">
        <v>433</v>
      </c>
      <c r="C294" s="141"/>
      <c r="D294" s="121"/>
      <c r="E294" s="76">
        <v>1778.91</v>
      </c>
      <c r="F294" s="76">
        <v>1778.91</v>
      </c>
    </row>
    <row r="295" spans="1:6" ht="26.25" customHeight="1" x14ac:dyDescent="0.2">
      <c r="A295" s="78" t="s">
        <v>376</v>
      </c>
      <c r="B295" s="119" t="s">
        <v>434</v>
      </c>
      <c r="C295" s="141"/>
      <c r="D295" s="121"/>
      <c r="E295" s="76">
        <v>34749</v>
      </c>
      <c r="F295" s="76">
        <v>34749</v>
      </c>
    </row>
    <row r="296" spans="1:6" ht="24.75" customHeight="1" x14ac:dyDescent="0.2">
      <c r="A296" s="78" t="s">
        <v>377</v>
      </c>
      <c r="B296" s="119" t="s">
        <v>435</v>
      </c>
      <c r="C296" s="141"/>
      <c r="D296" s="121"/>
      <c r="E296" s="76">
        <v>17499.57</v>
      </c>
      <c r="F296" s="76">
        <v>17499.57</v>
      </c>
    </row>
    <row r="297" spans="1:6" ht="18.75" customHeight="1" x14ac:dyDescent="0.2">
      <c r="A297" s="78" t="s">
        <v>378</v>
      </c>
      <c r="B297" s="119" t="s">
        <v>436</v>
      </c>
      <c r="C297" s="141"/>
      <c r="D297" s="121"/>
      <c r="E297" s="76">
        <v>2999.88</v>
      </c>
      <c r="F297" s="76">
        <v>2999.88</v>
      </c>
    </row>
    <row r="298" spans="1:6" ht="16.5" customHeight="1" x14ac:dyDescent="0.2">
      <c r="A298" s="78" t="s">
        <v>379</v>
      </c>
      <c r="B298" s="119" t="s">
        <v>437</v>
      </c>
      <c r="C298" s="141"/>
      <c r="D298" s="121"/>
      <c r="E298" s="76">
        <v>4329</v>
      </c>
      <c r="F298" s="76">
        <v>4329</v>
      </c>
    </row>
    <row r="299" spans="1:6" ht="24" customHeight="1" x14ac:dyDescent="0.2">
      <c r="A299" s="78" t="s">
        <v>380</v>
      </c>
      <c r="B299" s="119" t="s">
        <v>438</v>
      </c>
      <c r="C299" s="141"/>
      <c r="D299" s="121"/>
      <c r="E299" s="76">
        <v>4095</v>
      </c>
      <c r="F299" s="76">
        <v>4095</v>
      </c>
    </row>
    <row r="300" spans="1:6" ht="18" customHeight="1" x14ac:dyDescent="0.2">
      <c r="A300" s="78" t="s">
        <v>381</v>
      </c>
      <c r="B300" s="119" t="s">
        <v>439</v>
      </c>
      <c r="C300" s="141"/>
      <c r="D300" s="121"/>
      <c r="E300" s="76">
        <v>3744</v>
      </c>
      <c r="F300" s="76">
        <v>3744</v>
      </c>
    </row>
    <row r="301" spans="1:6" ht="21" customHeight="1" x14ac:dyDescent="0.2">
      <c r="A301" s="78" t="s">
        <v>382</v>
      </c>
      <c r="B301" s="119" t="s">
        <v>440</v>
      </c>
      <c r="C301" s="141"/>
      <c r="D301" s="121"/>
      <c r="E301" s="76">
        <v>1580</v>
      </c>
      <c r="F301" s="76">
        <v>1580</v>
      </c>
    </row>
    <row r="302" spans="1:6" ht="20.25" customHeight="1" x14ac:dyDescent="0.2">
      <c r="A302" s="78" t="s">
        <v>383</v>
      </c>
      <c r="B302" s="119" t="s">
        <v>440</v>
      </c>
      <c r="C302" s="141"/>
      <c r="D302" s="121"/>
      <c r="E302" s="76">
        <v>585</v>
      </c>
      <c r="F302" s="76">
        <v>585</v>
      </c>
    </row>
    <row r="303" spans="1:6" ht="27" customHeight="1" x14ac:dyDescent="0.2">
      <c r="A303" s="78" t="s">
        <v>384</v>
      </c>
      <c r="B303" s="119" t="s">
        <v>441</v>
      </c>
      <c r="C303" s="141"/>
      <c r="D303" s="121"/>
      <c r="E303" s="76">
        <v>1800</v>
      </c>
      <c r="F303" s="76">
        <v>1800</v>
      </c>
    </row>
    <row r="304" spans="1:6" ht="23.25" customHeight="1" x14ac:dyDescent="0.2">
      <c r="A304" s="78" t="s">
        <v>385</v>
      </c>
      <c r="B304" s="119" t="s">
        <v>442</v>
      </c>
      <c r="C304" s="141"/>
      <c r="D304" s="121"/>
      <c r="E304" s="76">
        <v>1750</v>
      </c>
      <c r="F304" s="76">
        <v>1750</v>
      </c>
    </row>
    <row r="305" spans="1:6" ht="23.25" customHeight="1" x14ac:dyDescent="0.2">
      <c r="A305" s="78" t="s">
        <v>386</v>
      </c>
      <c r="B305" s="119" t="s">
        <v>443</v>
      </c>
      <c r="C305" s="141"/>
      <c r="D305" s="121"/>
      <c r="E305" s="76">
        <v>1800</v>
      </c>
      <c r="F305" s="76">
        <v>1800</v>
      </c>
    </row>
    <row r="306" spans="1:6" ht="18.75" customHeight="1" x14ac:dyDescent="0.2">
      <c r="A306" s="78" t="s">
        <v>387</v>
      </c>
      <c r="B306" s="119" t="s">
        <v>444</v>
      </c>
      <c r="C306" s="141"/>
      <c r="D306" s="121"/>
      <c r="E306" s="76">
        <v>115003.98</v>
      </c>
      <c r="F306" s="76">
        <v>111534.69</v>
      </c>
    </row>
    <row r="307" spans="1:6" ht="18.75" customHeight="1" x14ac:dyDescent="0.2">
      <c r="A307" s="78" t="s">
        <v>388</v>
      </c>
      <c r="B307" s="119" t="s">
        <v>445</v>
      </c>
      <c r="C307" s="141"/>
      <c r="D307" s="121"/>
      <c r="E307" s="76">
        <v>6000</v>
      </c>
      <c r="F307" s="76">
        <v>6000</v>
      </c>
    </row>
    <row r="308" spans="1:6" ht="27.75" customHeight="1" x14ac:dyDescent="0.2">
      <c r="A308" s="78" t="s">
        <v>389</v>
      </c>
      <c r="B308" s="119" t="s">
        <v>446</v>
      </c>
      <c r="C308" s="141"/>
      <c r="D308" s="121"/>
      <c r="E308" s="76">
        <v>5826.6</v>
      </c>
      <c r="F308" s="76">
        <v>5826.6</v>
      </c>
    </row>
    <row r="309" spans="1:6" ht="27.75" customHeight="1" x14ac:dyDescent="0.2">
      <c r="A309" s="81" t="s">
        <v>390</v>
      </c>
      <c r="B309" s="158" t="s">
        <v>447</v>
      </c>
      <c r="C309" s="158"/>
      <c r="D309" s="159"/>
      <c r="E309" s="76">
        <v>9937.98</v>
      </c>
      <c r="F309" s="76">
        <v>9937.98</v>
      </c>
    </row>
    <row r="310" spans="1:6" ht="20.25" customHeight="1" x14ac:dyDescent="0.2">
      <c r="A310" s="78" t="s">
        <v>391</v>
      </c>
      <c r="B310" s="119" t="s">
        <v>448</v>
      </c>
      <c r="C310" s="141"/>
      <c r="D310" s="121"/>
      <c r="E310" s="76">
        <v>58371.3</v>
      </c>
      <c r="F310" s="76">
        <v>58371.3</v>
      </c>
    </row>
    <row r="311" spans="1:6" ht="17.25" customHeight="1" x14ac:dyDescent="0.2">
      <c r="A311" s="78" t="s">
        <v>392</v>
      </c>
      <c r="B311" s="119" t="s">
        <v>449</v>
      </c>
      <c r="C311" s="141"/>
      <c r="D311" s="121"/>
      <c r="E311" s="76">
        <v>14976</v>
      </c>
      <c r="F311" s="76">
        <v>14976</v>
      </c>
    </row>
    <row r="312" spans="1:6" ht="25.5" customHeight="1" x14ac:dyDescent="0.2">
      <c r="A312" s="78" t="s">
        <v>393</v>
      </c>
      <c r="B312" s="119" t="s">
        <v>450</v>
      </c>
      <c r="C312" s="141"/>
      <c r="D312" s="121"/>
      <c r="E312" s="76">
        <v>3905.1</v>
      </c>
      <c r="F312" s="76">
        <v>3905.1</v>
      </c>
    </row>
    <row r="313" spans="1:6" ht="24.75" customHeight="1" x14ac:dyDescent="0.2">
      <c r="A313" s="78" t="s">
        <v>394</v>
      </c>
      <c r="B313" s="119" t="s">
        <v>451</v>
      </c>
      <c r="C313" s="141"/>
      <c r="D313" s="121"/>
      <c r="E313" s="76">
        <v>52200</v>
      </c>
      <c r="F313" s="76">
        <v>52200</v>
      </c>
    </row>
    <row r="314" spans="1:6" ht="21" customHeight="1" x14ac:dyDescent="0.2">
      <c r="A314" s="78" t="s">
        <v>395</v>
      </c>
      <c r="B314" s="119" t="s">
        <v>452</v>
      </c>
      <c r="C314" s="141"/>
      <c r="D314" s="121"/>
      <c r="E314" s="76">
        <v>26968.5</v>
      </c>
      <c r="F314" s="76">
        <v>26968.5</v>
      </c>
    </row>
    <row r="315" spans="1:6" ht="20.25" customHeight="1" x14ac:dyDescent="0.2">
      <c r="A315" s="78" t="s">
        <v>396</v>
      </c>
      <c r="B315" s="119" t="s">
        <v>453</v>
      </c>
      <c r="C315" s="141"/>
      <c r="D315" s="121"/>
      <c r="E315" s="76">
        <v>5850</v>
      </c>
      <c r="F315" s="76">
        <v>5850</v>
      </c>
    </row>
    <row r="316" spans="1:6" ht="18" customHeight="1" x14ac:dyDescent="0.2">
      <c r="A316" s="78" t="s">
        <v>397</v>
      </c>
      <c r="B316" s="119" t="s">
        <v>454</v>
      </c>
      <c r="C316" s="141"/>
      <c r="D316" s="121"/>
      <c r="E316" s="76">
        <v>13610.61</v>
      </c>
      <c r="F316" s="76">
        <v>12199.78</v>
      </c>
    </row>
    <row r="317" spans="1:6" ht="24" customHeight="1" x14ac:dyDescent="0.2">
      <c r="A317" s="78" t="s">
        <v>398</v>
      </c>
      <c r="B317" s="119" t="s">
        <v>455</v>
      </c>
      <c r="C317" s="141"/>
      <c r="D317" s="121"/>
      <c r="E317" s="76">
        <v>57500.5</v>
      </c>
      <c r="F317" s="76">
        <v>57500.5</v>
      </c>
    </row>
    <row r="318" spans="1:6" ht="20.25" customHeight="1" x14ac:dyDescent="0.2">
      <c r="A318" s="78" t="s">
        <v>399</v>
      </c>
      <c r="B318" s="119" t="s">
        <v>456</v>
      </c>
      <c r="C318" s="141"/>
      <c r="D318" s="121"/>
      <c r="E318" s="76">
        <v>29905.200000000001</v>
      </c>
      <c r="F318" s="76">
        <v>29905.200000000001</v>
      </c>
    </row>
    <row r="319" spans="1:6" ht="20.25" customHeight="1" x14ac:dyDescent="0.2">
      <c r="A319" s="78" t="s">
        <v>400</v>
      </c>
      <c r="B319" s="119" t="s">
        <v>457</v>
      </c>
      <c r="C319" s="141"/>
      <c r="D319" s="121"/>
      <c r="E319" s="76">
        <v>19972</v>
      </c>
      <c r="F319" s="76">
        <v>19972</v>
      </c>
    </row>
    <row r="320" spans="1:6" ht="21" customHeight="1" x14ac:dyDescent="0.2">
      <c r="A320" s="78" t="s">
        <v>401</v>
      </c>
      <c r="B320" s="119" t="s">
        <v>458</v>
      </c>
      <c r="C320" s="141"/>
      <c r="D320" s="121"/>
      <c r="E320" s="76">
        <v>88528.05</v>
      </c>
      <c r="F320" s="76">
        <v>88528.05</v>
      </c>
    </row>
    <row r="321" spans="1:6" ht="26.25" customHeight="1" x14ac:dyDescent="0.2">
      <c r="A321" s="78" t="s">
        <v>402</v>
      </c>
      <c r="B321" s="119" t="s">
        <v>459</v>
      </c>
      <c r="C321" s="141"/>
      <c r="D321" s="121"/>
      <c r="E321" s="76">
        <v>89984.04</v>
      </c>
      <c r="F321" s="76">
        <v>89984.04</v>
      </c>
    </row>
    <row r="322" spans="1:6" ht="30.75" customHeight="1" x14ac:dyDescent="0.2">
      <c r="A322" s="78" t="s">
        <v>403</v>
      </c>
      <c r="B322" s="119" t="s">
        <v>484</v>
      </c>
      <c r="C322" s="141"/>
      <c r="D322" s="121"/>
      <c r="E322" s="76">
        <v>77692.09</v>
      </c>
      <c r="F322" s="76">
        <v>77692.09</v>
      </c>
    </row>
    <row r="323" spans="1:6" ht="24.75" customHeight="1" x14ac:dyDescent="0.2">
      <c r="A323" s="78" t="s">
        <v>404</v>
      </c>
      <c r="B323" s="119" t="s">
        <v>460</v>
      </c>
      <c r="C323" s="141"/>
      <c r="D323" s="121"/>
      <c r="E323" s="76">
        <v>85020.75</v>
      </c>
      <c r="F323" s="76">
        <v>85020.75</v>
      </c>
    </row>
    <row r="324" spans="1:6" ht="21.75" customHeight="1" x14ac:dyDescent="0.2">
      <c r="A324" s="78" t="s">
        <v>474</v>
      </c>
      <c r="B324" s="119" t="s">
        <v>461</v>
      </c>
      <c r="C324" s="141"/>
      <c r="D324" s="121"/>
      <c r="E324" s="76">
        <v>27891.5</v>
      </c>
      <c r="F324" s="76">
        <v>27891.5</v>
      </c>
    </row>
    <row r="325" spans="1:6" ht="21.75" customHeight="1" x14ac:dyDescent="0.2">
      <c r="A325" s="78" t="s">
        <v>475</v>
      </c>
      <c r="B325" s="119" t="s">
        <v>477</v>
      </c>
      <c r="C325" s="120"/>
      <c r="D325" s="123"/>
      <c r="E325" s="76">
        <v>0</v>
      </c>
      <c r="F325" s="76">
        <v>53000</v>
      </c>
    </row>
    <row r="326" spans="1:6" ht="23.25" customHeight="1" x14ac:dyDescent="0.2">
      <c r="A326" s="80" t="s">
        <v>365</v>
      </c>
      <c r="B326" s="115" t="s">
        <v>462</v>
      </c>
      <c r="C326" s="157"/>
      <c r="D326" s="116"/>
      <c r="E326" s="75">
        <f>SUM(E327:E331)</f>
        <v>900000</v>
      </c>
      <c r="F326" s="75">
        <f>F327+F328+F329+F330+F331</f>
        <v>551564.05000000005</v>
      </c>
    </row>
    <row r="327" spans="1:6" ht="19.5" customHeight="1" x14ac:dyDescent="0.2">
      <c r="A327" s="78" t="s">
        <v>405</v>
      </c>
      <c r="B327" s="119" t="s">
        <v>463</v>
      </c>
      <c r="C327" s="141"/>
      <c r="D327" s="121"/>
      <c r="E327" s="76">
        <v>450000</v>
      </c>
      <c r="F327" s="76">
        <v>391340.93</v>
      </c>
    </row>
    <row r="328" spans="1:6" ht="21" customHeight="1" x14ac:dyDescent="0.2">
      <c r="A328" s="78" t="s">
        <v>406</v>
      </c>
      <c r="B328" s="119" t="s">
        <v>464</v>
      </c>
      <c r="C328" s="141"/>
      <c r="D328" s="121"/>
      <c r="E328" s="76">
        <v>90000</v>
      </c>
      <c r="F328" s="76">
        <v>70223.12</v>
      </c>
    </row>
    <row r="329" spans="1:6" ht="17.25" customHeight="1" x14ac:dyDescent="0.2">
      <c r="A329" s="78" t="s">
        <v>407</v>
      </c>
      <c r="B329" s="119" t="s">
        <v>465</v>
      </c>
      <c r="C329" s="141"/>
      <c r="D329" s="121"/>
      <c r="E329" s="76">
        <v>90000</v>
      </c>
      <c r="F329" s="76">
        <v>90000</v>
      </c>
    </row>
    <row r="330" spans="1:6" ht="18" customHeight="1" x14ac:dyDescent="0.2">
      <c r="A330" s="78" t="s">
        <v>408</v>
      </c>
      <c r="B330" s="119" t="s">
        <v>466</v>
      </c>
      <c r="C330" s="141"/>
      <c r="D330" s="121"/>
      <c r="E330" s="76">
        <v>170000</v>
      </c>
      <c r="F330" s="76">
        <v>0</v>
      </c>
    </row>
    <row r="331" spans="1:6" ht="20.25" customHeight="1" x14ac:dyDescent="0.2">
      <c r="A331" s="78" t="s">
        <v>409</v>
      </c>
      <c r="B331" s="119" t="s">
        <v>467</v>
      </c>
      <c r="C331" s="141"/>
      <c r="D331" s="121"/>
      <c r="E331" s="76">
        <v>100000</v>
      </c>
      <c r="F331" s="76">
        <v>0</v>
      </c>
    </row>
    <row r="332" spans="1:6" ht="22.5" customHeight="1" x14ac:dyDescent="0.2">
      <c r="A332" s="80" t="s">
        <v>101</v>
      </c>
      <c r="B332" s="115" t="s">
        <v>102</v>
      </c>
      <c r="C332" s="157"/>
      <c r="D332" s="116"/>
      <c r="E332" s="75">
        <f>SUM(E333:E334)</f>
        <v>286885.65000000002</v>
      </c>
      <c r="F332" s="75">
        <f>SUM(F333:F334)</f>
        <v>286885.65000000002</v>
      </c>
    </row>
    <row r="333" spans="1:6" ht="18.75" customHeight="1" x14ac:dyDescent="0.2">
      <c r="A333" s="78" t="s">
        <v>410</v>
      </c>
      <c r="B333" s="119" t="s">
        <v>468</v>
      </c>
      <c r="C333" s="141"/>
      <c r="D333" s="121"/>
      <c r="E333" s="76">
        <v>270000</v>
      </c>
      <c r="F333" s="76">
        <v>270000</v>
      </c>
    </row>
    <row r="334" spans="1:6" ht="21" customHeight="1" x14ac:dyDescent="0.2">
      <c r="A334" s="78" t="s">
        <v>411</v>
      </c>
      <c r="B334" s="119" t="s">
        <v>469</v>
      </c>
      <c r="C334" s="141"/>
      <c r="D334" s="121"/>
      <c r="E334" s="76">
        <v>16885.650000000001</v>
      </c>
      <c r="F334" s="76">
        <v>16885.650000000001</v>
      </c>
    </row>
    <row r="335" spans="1:6" ht="19.5" customHeight="1" x14ac:dyDescent="0.2">
      <c r="A335" s="80" t="s">
        <v>103</v>
      </c>
      <c r="B335" s="115" t="s">
        <v>470</v>
      </c>
      <c r="C335" s="157"/>
      <c r="D335" s="116"/>
      <c r="E335" s="75">
        <f>E336+E338</f>
        <v>1008659.67</v>
      </c>
      <c r="F335" s="75">
        <f>F336+F338</f>
        <v>1008659.6699999999</v>
      </c>
    </row>
    <row r="336" spans="1:6" ht="16.5" customHeight="1" x14ac:dyDescent="0.2">
      <c r="A336" s="80" t="s">
        <v>412</v>
      </c>
      <c r="B336" s="115" t="s">
        <v>471</v>
      </c>
      <c r="C336" s="157"/>
      <c r="D336" s="116"/>
      <c r="E336" s="75">
        <f>SUM(E337)</f>
        <v>25773</v>
      </c>
      <c r="F336" s="75">
        <f>SUM(F337)</f>
        <v>25773</v>
      </c>
    </row>
    <row r="337" spans="1:6" ht="17.25" customHeight="1" x14ac:dyDescent="0.2">
      <c r="A337" s="78" t="s">
        <v>413</v>
      </c>
      <c r="B337" s="119" t="s">
        <v>472</v>
      </c>
      <c r="C337" s="141"/>
      <c r="D337" s="121"/>
      <c r="E337" s="76">
        <v>25773</v>
      </c>
      <c r="F337" s="76">
        <v>25773</v>
      </c>
    </row>
    <row r="338" spans="1:6" ht="21.75" customHeight="1" x14ac:dyDescent="0.2">
      <c r="A338" s="80" t="s">
        <v>414</v>
      </c>
      <c r="B338" s="115" t="s">
        <v>423</v>
      </c>
      <c r="C338" s="157"/>
      <c r="D338" s="116"/>
      <c r="E338" s="75">
        <f>SUM(E339:E346)</f>
        <v>982886.67</v>
      </c>
      <c r="F338" s="75">
        <f>F339+F340+F341+F342+F343+F344+F345+F346</f>
        <v>982886.66999999993</v>
      </c>
    </row>
    <row r="339" spans="1:6" ht="21.75" customHeight="1" x14ac:dyDescent="0.2">
      <c r="A339" s="78" t="s">
        <v>415</v>
      </c>
      <c r="B339" s="119" t="s">
        <v>424</v>
      </c>
      <c r="C339" s="141"/>
      <c r="D339" s="121"/>
      <c r="E339" s="76">
        <v>350000</v>
      </c>
      <c r="F339" s="76">
        <v>350000</v>
      </c>
    </row>
    <row r="340" spans="1:6" ht="17.25" customHeight="1" x14ac:dyDescent="0.2">
      <c r="A340" s="78" t="s">
        <v>416</v>
      </c>
      <c r="B340" s="119" t="s">
        <v>425</v>
      </c>
      <c r="C340" s="141"/>
      <c r="D340" s="121"/>
      <c r="E340" s="76">
        <v>100000</v>
      </c>
      <c r="F340" s="76">
        <v>100000</v>
      </c>
    </row>
    <row r="341" spans="1:6" ht="16.5" customHeight="1" x14ac:dyDescent="0.2">
      <c r="A341" s="78" t="s">
        <v>417</v>
      </c>
      <c r="B341" s="119" t="s">
        <v>426</v>
      </c>
      <c r="C341" s="141"/>
      <c r="D341" s="121"/>
      <c r="E341" s="76">
        <v>50000</v>
      </c>
      <c r="F341" s="76">
        <v>50000</v>
      </c>
    </row>
    <row r="342" spans="1:6" ht="16.5" customHeight="1" x14ac:dyDescent="0.2">
      <c r="A342" s="78" t="s">
        <v>418</v>
      </c>
      <c r="B342" s="119" t="s">
        <v>136</v>
      </c>
      <c r="C342" s="141"/>
      <c r="D342" s="121"/>
      <c r="E342" s="76">
        <v>50000</v>
      </c>
      <c r="F342" s="76">
        <v>38519.449999999997</v>
      </c>
    </row>
    <row r="343" spans="1:6" ht="18" customHeight="1" x14ac:dyDescent="0.2">
      <c r="A343" s="78" t="s">
        <v>419</v>
      </c>
      <c r="B343" s="119" t="s">
        <v>427</v>
      </c>
      <c r="C343" s="141"/>
      <c r="D343" s="121"/>
      <c r="E343" s="76">
        <v>150000</v>
      </c>
      <c r="F343" s="76">
        <v>150000</v>
      </c>
    </row>
    <row r="344" spans="1:6" ht="18.75" customHeight="1" x14ac:dyDescent="0.2">
      <c r="A344" s="78" t="s">
        <v>420</v>
      </c>
      <c r="B344" s="119" t="s">
        <v>428</v>
      </c>
      <c r="C344" s="141"/>
      <c r="D344" s="121"/>
      <c r="E344" s="76">
        <v>100000</v>
      </c>
      <c r="F344" s="76">
        <v>100000</v>
      </c>
    </row>
    <row r="345" spans="1:6" ht="15" customHeight="1" x14ac:dyDescent="0.2">
      <c r="A345" s="78" t="s">
        <v>421</v>
      </c>
      <c r="B345" s="119" t="s">
        <v>429</v>
      </c>
      <c r="C345" s="141"/>
      <c r="D345" s="121"/>
      <c r="E345" s="76">
        <v>100000</v>
      </c>
      <c r="F345" s="76">
        <v>100000</v>
      </c>
    </row>
    <row r="346" spans="1:6" ht="18.75" customHeight="1" x14ac:dyDescent="0.2">
      <c r="A346" s="78" t="s">
        <v>422</v>
      </c>
      <c r="B346" s="119" t="s">
        <v>430</v>
      </c>
      <c r="C346" s="141"/>
      <c r="D346" s="121"/>
      <c r="E346" s="76">
        <v>82886.67</v>
      </c>
      <c r="F346" s="76">
        <v>94367.22</v>
      </c>
    </row>
    <row r="347" spans="1:6" ht="19.5" customHeight="1" x14ac:dyDescent="0.2">
      <c r="A347" s="64" t="s">
        <v>60</v>
      </c>
      <c r="B347" s="117" t="s">
        <v>61</v>
      </c>
      <c r="C347" s="106"/>
      <c r="D347" s="118"/>
      <c r="E347" s="85">
        <v>287000</v>
      </c>
      <c r="F347" s="85">
        <f ca="1">F70</f>
        <v>458674.33999999613</v>
      </c>
    </row>
    <row r="348" spans="1:6" ht="18" customHeight="1" x14ac:dyDescent="0.2">
      <c r="E348" s="42"/>
    </row>
    <row r="349" spans="1:6" ht="20.25" customHeight="1" x14ac:dyDescent="0.2">
      <c r="E349" s="42"/>
    </row>
    <row r="350" spans="1:6" ht="12.75" customHeight="1" x14ac:dyDescent="0.2">
      <c r="E350" s="42"/>
    </row>
    <row r="351" spans="1:6" x14ac:dyDescent="0.2">
      <c r="E351" s="42"/>
    </row>
    <row r="352" spans="1:6" x14ac:dyDescent="0.2">
      <c r="C352" s="156" t="s">
        <v>362</v>
      </c>
      <c r="D352" s="156"/>
      <c r="E352" s="156"/>
    </row>
    <row r="353" spans="3:5" x14ac:dyDescent="0.2">
      <c r="C353" s="151" t="s">
        <v>363</v>
      </c>
      <c r="D353" s="150"/>
      <c r="E353" s="150"/>
    </row>
    <row r="354" spans="3:5" ht="12.75" customHeight="1" x14ac:dyDescent="0.2">
      <c r="E354" s="42"/>
    </row>
    <row r="355" spans="3:5" x14ac:dyDescent="0.2">
      <c r="C355" s="149"/>
      <c r="D355" s="150"/>
      <c r="E355" s="150"/>
    </row>
    <row r="356" spans="3:5" x14ac:dyDescent="0.2">
      <c r="C356" s="151" t="s">
        <v>364</v>
      </c>
      <c r="D356" s="150"/>
      <c r="E356" s="150"/>
    </row>
    <row r="357" spans="3:5" ht="12.75" customHeight="1" x14ac:dyDescent="0.2">
      <c r="E357" s="42"/>
    </row>
    <row r="358" spans="3:5" x14ac:dyDescent="0.2">
      <c r="E358" s="42"/>
    </row>
    <row r="359" spans="3:5" x14ac:dyDescent="0.2">
      <c r="E359" s="42"/>
    </row>
    <row r="360" spans="3:5" x14ac:dyDescent="0.2">
      <c r="E360" s="42"/>
    </row>
    <row r="361" spans="3:5" ht="12.75" customHeight="1" x14ac:dyDescent="0.2">
      <c r="E361" s="42"/>
    </row>
  </sheetData>
  <mergeCells count="266">
    <mergeCell ref="B339:D339"/>
    <mergeCell ref="B340:D340"/>
    <mergeCell ref="B341:D341"/>
    <mergeCell ref="B342:D342"/>
    <mergeCell ref="B343:D343"/>
    <mergeCell ref="B344:D344"/>
    <mergeCell ref="B345:D345"/>
    <mergeCell ref="B346:D346"/>
    <mergeCell ref="B330:D330"/>
    <mergeCell ref="B331:D331"/>
    <mergeCell ref="B332:D332"/>
    <mergeCell ref="B333:D333"/>
    <mergeCell ref="B334:D334"/>
    <mergeCell ref="B335:D335"/>
    <mergeCell ref="B336:D336"/>
    <mergeCell ref="B337:D337"/>
    <mergeCell ref="B338:D338"/>
    <mergeCell ref="B320:D320"/>
    <mergeCell ref="B321:D321"/>
    <mergeCell ref="B322:D322"/>
    <mergeCell ref="B323:D323"/>
    <mergeCell ref="B324:D324"/>
    <mergeCell ref="B326:D326"/>
    <mergeCell ref="B327:D327"/>
    <mergeCell ref="B328:D328"/>
    <mergeCell ref="B329:D329"/>
    <mergeCell ref="B325:D325"/>
    <mergeCell ref="B311:D311"/>
    <mergeCell ref="B312:D312"/>
    <mergeCell ref="B313:D313"/>
    <mergeCell ref="B314:D314"/>
    <mergeCell ref="B315:D315"/>
    <mergeCell ref="B316:D316"/>
    <mergeCell ref="B317:D317"/>
    <mergeCell ref="B318:D318"/>
    <mergeCell ref="B319:D319"/>
    <mergeCell ref="B302:D302"/>
    <mergeCell ref="B303:D303"/>
    <mergeCell ref="B304:D304"/>
    <mergeCell ref="B305:D305"/>
    <mergeCell ref="B306:D306"/>
    <mergeCell ref="B307:D307"/>
    <mergeCell ref="B308:D308"/>
    <mergeCell ref="B309:D309"/>
    <mergeCell ref="B310:D310"/>
    <mergeCell ref="C355:E355"/>
    <mergeCell ref="C356:E356"/>
    <mergeCell ref="B289:D289"/>
    <mergeCell ref="B290:D290"/>
    <mergeCell ref="B291:D291"/>
    <mergeCell ref="B347:D347"/>
    <mergeCell ref="C352:E352"/>
    <mergeCell ref="C353:E353"/>
    <mergeCell ref="B283:D283"/>
    <mergeCell ref="B284:D284"/>
    <mergeCell ref="B285:D285"/>
    <mergeCell ref="B286:D286"/>
    <mergeCell ref="B287:D287"/>
    <mergeCell ref="B288:D288"/>
    <mergeCell ref="B292:D292"/>
    <mergeCell ref="B293:D293"/>
    <mergeCell ref="B294:D294"/>
    <mergeCell ref="B295:D295"/>
    <mergeCell ref="B296:D296"/>
    <mergeCell ref="B297:D297"/>
    <mergeCell ref="B298:D298"/>
    <mergeCell ref="B299:D299"/>
    <mergeCell ref="B300:D300"/>
    <mergeCell ref="B301:D301"/>
    <mergeCell ref="B277:D277"/>
    <mergeCell ref="B278:D278"/>
    <mergeCell ref="B279:D279"/>
    <mergeCell ref="B280:D280"/>
    <mergeCell ref="B281:D281"/>
    <mergeCell ref="B282:D282"/>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61:D261"/>
    <mergeCell ref="B262:D262"/>
    <mergeCell ref="B263:D263"/>
    <mergeCell ref="B264:D264"/>
    <mergeCell ref="B256:D256"/>
    <mergeCell ref="B257:D257"/>
    <mergeCell ref="B258:D258"/>
    <mergeCell ref="B259:D259"/>
    <mergeCell ref="B260:D260"/>
    <mergeCell ref="B250:D250"/>
    <mergeCell ref="B251:D251"/>
    <mergeCell ref="B252:D252"/>
    <mergeCell ref="B253:D253"/>
    <mergeCell ref="B254:D254"/>
    <mergeCell ref="B255:D255"/>
    <mergeCell ref="B244:D244"/>
    <mergeCell ref="B245:D245"/>
    <mergeCell ref="B246:D246"/>
    <mergeCell ref="B247:D247"/>
    <mergeCell ref="B248:D248"/>
    <mergeCell ref="B249:D249"/>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26:D226"/>
    <mergeCell ref="B227:D227"/>
    <mergeCell ref="B228:D228"/>
    <mergeCell ref="B229:D229"/>
    <mergeCell ref="B230:D230"/>
    <mergeCell ref="B231:D231"/>
    <mergeCell ref="B220:D220"/>
    <mergeCell ref="B221:D221"/>
    <mergeCell ref="B222:D222"/>
    <mergeCell ref="B223:D223"/>
    <mergeCell ref="B224:D224"/>
    <mergeCell ref="B225:D225"/>
    <mergeCell ref="B212:D212"/>
    <mergeCell ref="B213:D213"/>
    <mergeCell ref="B214:D214"/>
    <mergeCell ref="B215:D215"/>
    <mergeCell ref="B216:D216"/>
    <mergeCell ref="B217:D217"/>
    <mergeCell ref="B204:D204"/>
    <mergeCell ref="B205:D205"/>
    <mergeCell ref="B206:D206"/>
    <mergeCell ref="B209:D209"/>
    <mergeCell ref="B210:D210"/>
    <mergeCell ref="B211:D211"/>
    <mergeCell ref="B198:D198"/>
    <mergeCell ref="B199:D199"/>
    <mergeCell ref="B200:D200"/>
    <mergeCell ref="B201:D201"/>
    <mergeCell ref="B202:D202"/>
    <mergeCell ref="B203:D203"/>
    <mergeCell ref="B207:D207"/>
    <mergeCell ref="B208:D208"/>
    <mergeCell ref="B193:D193"/>
    <mergeCell ref="B194:D194"/>
    <mergeCell ref="B195:D195"/>
    <mergeCell ref="B196:D196"/>
    <mergeCell ref="B197:D197"/>
    <mergeCell ref="B188:D188"/>
    <mergeCell ref="B189:D189"/>
    <mergeCell ref="B190:D190"/>
    <mergeCell ref="B191:D191"/>
    <mergeCell ref="B192:D192"/>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38:D138"/>
    <mergeCell ref="B140:D140"/>
    <mergeCell ref="B141:D141"/>
    <mergeCell ref="B142:D142"/>
    <mergeCell ref="B143:D143"/>
    <mergeCell ref="B145:D145"/>
    <mergeCell ref="B139:D139"/>
    <mergeCell ref="B144:D144"/>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100:D100"/>
    <mergeCell ref="B101:D101"/>
    <mergeCell ref="A36:F37"/>
    <mergeCell ref="B39:E39"/>
    <mergeCell ref="B40:E40"/>
    <mergeCell ref="B41:E41"/>
    <mergeCell ref="A44:A45"/>
    <mergeCell ref="B44:B45"/>
    <mergeCell ref="B98:D98"/>
    <mergeCell ref="B3:E3"/>
    <mergeCell ref="B4:E4"/>
    <mergeCell ref="B14:E14"/>
    <mergeCell ref="B15:E15"/>
    <mergeCell ref="B16:E16"/>
    <mergeCell ref="B34:E34"/>
    <mergeCell ref="A62:F62"/>
    <mergeCell ref="A97:E97"/>
    <mergeCell ref="B99:D99"/>
  </mergeCells>
  <pageMargins left="0.74803149606299213" right="0.74803149606299213" top="0.98425196850393704" bottom="0.98425196850393704" header="0.51181102362204722" footer="0.51181102362204722"/>
  <pageSetup paperSize="9" orientation="landscape" r:id="rId1"/>
  <headerFooter differentFirst="1" alignWithMargins="0">
    <oddHeader>&amp;C&amp;P</oddHeader>
  </headerFooter>
  <ignoredErrors>
    <ignoredError sqref="E220 E167 E338 E29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 Reb 2013</vt:lpstr>
    </vt:vector>
  </TitlesOfParts>
  <Company>Deftones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Faik Djikic</cp:lastModifiedBy>
  <cp:lastPrinted>2013-07-25T11:28:49Z</cp:lastPrinted>
  <dcterms:created xsi:type="dcterms:W3CDTF">2013-07-15T07:43:07Z</dcterms:created>
  <dcterms:modified xsi:type="dcterms:W3CDTF">2013-09-30T08:07:52Z</dcterms:modified>
</cp:coreProperties>
</file>